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0_ncr:8100000_{D7C23A17-624E-4C5B-9D09-CE9C1AC83184}" xr6:coauthVersionLast="34" xr6:coauthVersionMax="34" xr10:uidLastSave="{00000000-0000-0000-0000-000000000000}"/>
  <bookViews>
    <workbookView xWindow="0" yWindow="0" windowWidth="20490" windowHeight="7545" tabRatio="688" firstSheet="5" activeTab="8" xr2:uid="{00000000-000D-0000-FFFF-FFFF00000000}"/>
  </bookViews>
  <sheets>
    <sheet name="N_Campos Generales" sheetId="4" r:id="rId1"/>
    <sheet name="N_Campos Especi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Rel.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1" i="1" l="1"/>
  <c r="A20" i="3"/>
  <c r="H6" i="8" l="1"/>
  <c r="G6" i="7"/>
  <c r="I6" i="6"/>
  <c r="I6" i="9"/>
  <c r="I9" i="9"/>
  <c r="H6" i="12"/>
  <c r="H6" i="3"/>
  <c r="B10" i="8"/>
  <c r="B10" i="7"/>
  <c r="B10" i="6"/>
  <c r="B10" i="9"/>
  <c r="B10" i="12"/>
  <c r="B10" i="3"/>
  <c r="B10" i="11"/>
  <c r="G6" i="11"/>
  <c r="G9" i="1"/>
  <c r="G6" i="1"/>
  <c r="B10" i="1"/>
  <c r="B10" i="10"/>
  <c r="I6" i="10"/>
  <c r="I6" i="2"/>
  <c r="B10" i="2"/>
  <c r="A2" i="8" l="1"/>
  <c r="A2" i="7"/>
  <c r="A2" i="6"/>
  <c r="A2" i="9"/>
  <c r="A2" i="12"/>
  <c r="A2" i="3"/>
  <c r="A2" i="11"/>
  <c r="A2" i="1"/>
  <c r="A2" i="10"/>
  <c r="A2" i="2"/>
  <c r="B19" i="12"/>
  <c r="H9" i="12"/>
  <c r="H7" i="12"/>
  <c r="B6" i="12"/>
  <c r="F5" i="12"/>
  <c r="B5" i="12"/>
  <c r="B3" i="12"/>
  <c r="A19" i="11"/>
  <c r="G9" i="11"/>
  <c r="G7" i="11"/>
  <c r="B6" i="11"/>
  <c r="E5" i="11"/>
  <c r="B5" i="11"/>
  <c r="B3" i="11"/>
  <c r="B19" i="10"/>
  <c r="E14" i="10"/>
  <c r="D14" i="10"/>
  <c r="I9" i="10"/>
  <c r="I7" i="10"/>
  <c r="B6" i="10"/>
  <c r="G5" i="10"/>
  <c r="B5" i="10"/>
  <c r="B3" i="10"/>
  <c r="A20" i="9"/>
  <c r="I7" i="9"/>
  <c r="B6" i="9"/>
  <c r="G5" i="9"/>
  <c r="B5" i="9"/>
  <c r="B3" i="9"/>
  <c r="E14" i="6"/>
  <c r="D14" i="6"/>
  <c r="E14" i="2"/>
  <c r="D14" i="2"/>
  <c r="F14" i="2" s="1"/>
  <c r="A24" i="8"/>
  <c r="A24" i="7"/>
  <c r="A24" i="6"/>
  <c r="H9" i="8"/>
  <c r="H8" i="8"/>
  <c r="B6" i="8"/>
  <c r="E5" i="8"/>
  <c r="B5" i="8"/>
  <c r="B3" i="8"/>
  <c r="G9" i="7"/>
  <c r="G7" i="7"/>
  <c r="B6" i="7"/>
  <c r="D5" i="7"/>
  <c r="B5" i="7"/>
  <c r="B3" i="7"/>
  <c r="I9" i="6"/>
  <c r="I7" i="6"/>
  <c r="B6" i="6"/>
  <c r="F5" i="6"/>
  <c r="B5" i="6"/>
  <c r="B3" i="6"/>
  <c r="H9" i="3"/>
  <c r="H7" i="3"/>
  <c r="F5" i="3"/>
  <c r="B6" i="3"/>
  <c r="B5" i="3"/>
  <c r="B3" i="3"/>
  <c r="G7" i="1"/>
  <c r="B6" i="1"/>
  <c r="E5" i="1"/>
  <c r="B5" i="1"/>
  <c r="B3" i="1"/>
  <c r="I9" i="2"/>
  <c r="I7" i="2"/>
  <c r="B6" i="2"/>
  <c r="G5" i="2"/>
  <c r="B5" i="2"/>
  <c r="B3" i="2"/>
  <c r="B20" i="2"/>
  <c r="F14" i="10" l="1"/>
  <c r="F14" i="6"/>
</calcChain>
</file>

<file path=xl/sharedStrings.xml><?xml version="1.0" encoding="utf-8"?>
<sst xmlns="http://schemas.openxmlformats.org/spreadsheetml/2006/main" count="548" uniqueCount="262">
  <si>
    <t>{titulos}</t>
  </si>
  <si>
    <t>Fecha: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</si>
  <si>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</si>
  <si>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</si>
  <si>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</si>
  <si>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</si>
  <si>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</si>
  <si>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</si>
  <si>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</si>
  <si>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</si>
  <si>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</si>
  <si>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</si>
  <si>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</si>
  <si>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</si>
  <si>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</si>
  <si>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</si>
  <si>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</si>
  <si>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</si>
  <si>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</si>
  <si>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</si>
  <si>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</si>
  <si>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</si>
  <si>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</si>
  <si>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</si>
  <si>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</si>
  <si>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</si>
  <si>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</si>
  <si>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</si>
  <si>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</si>
  <si>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</si>
  <si>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</si>
  <si>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</si>
  <si>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</si>
  <si>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</si>
  <si>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</si>
  <si>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</si>
  <si>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</si>
  <si>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</si>
  <si>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</si>
  <si>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</si>
  <si>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</si>
  <si>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</si>
  <si>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</si>
  <si>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</si>
  <si>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</si>
  <si>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</si>
  <si>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</si>
  <si>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</si>
  <si>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</si>
  <si>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</si>
  <si>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</si>
  <si>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</si>
  <si>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</si>
  <si>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</si>
  <si>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</si>
  <si>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</si>
  <si>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</si>
  <si>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</si>
  <si>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</si>
  <si>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</si>
  <si>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</si>
  <si>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</si>
  <si>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</si>
  <si>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</si>
  <si>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</si>
  <si>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</si>
  <si>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</si>
  <si>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</si>
  <si>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</si>
  <si>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</si>
  <si>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</si>
  <si>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</si>
  <si>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</si>
  <si>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</si>
  <si>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</si>
  <si>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</si>
  <si>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</si>
  <si>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</si>
  <si>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</si>
  <si>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</si>
  <si>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</si>
  <si>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</si>
  <si>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</si>
  <si>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</si>
  <si>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</si>
  <si>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</si>
  <si>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</si>
  <si>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</si>
  <si>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</si>
  <si>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</si>
  <si>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</si>
  <si>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</si>
  <si>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</si>
  <si>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</si>
  <si>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</si>
  <si>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</si>
  <si>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</si>
  <si>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</si>
  <si>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</si>
  <si>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</si>
  <si>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</si>
  <si>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</si>
  <si>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</si>
  <si>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</si>
  <si>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</si>
  <si>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</si>
  <si>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</si>
  <si>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</si>
  <si>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</si>
  <si>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</si>
  <si>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</si>
  <si>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</si>
  <si>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</si>
  <si>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</si>
  <si>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</si>
  <si>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</si>
  <si>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</si>
  <si>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</si>
  <si>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Inicio obra:</t>
  </si>
  <si>
    <t>Fin obra: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</si>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</sst>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theme="0" tint="-0.34998626667073579"/>
      </left>
      <right/>
      <top style="thin">
        <color indexed="55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indexed="55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38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167" fontId="2" fillId="0" borderId="0" xfId="0" applyNumberFormat="1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1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1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7" fontId="4" fillId="2" borderId="17" xfId="0" applyNumberFormat="1" applyFont="1" applyFill="1" applyBorder="1" applyAlignment="1">
      <alignment vertical="top" wrapText="1"/>
    </xf>
    <xf numFmtId="167" fontId="4" fillId="2" borderId="18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3" fillId="0" borderId="0" xfId="0" applyFont="1"/>
    <xf numFmtId="0" fontId="3" fillId="0" borderId="30" xfId="0" applyFont="1" applyBorder="1"/>
    <xf numFmtId="0" fontId="2" fillId="0" borderId="30" xfId="0" applyFont="1" applyBorder="1"/>
    <xf numFmtId="167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3" xfId="0" applyFont="1" applyBorder="1"/>
    <xf numFmtId="167" fontId="2" fillId="0" borderId="5" xfId="0" applyNumberFormat="1" applyFont="1" applyBorder="1" applyAlignment="1">
      <alignment horizontal="left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7" fontId="14" fillId="0" borderId="10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6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19" xfId="0" applyFont="1" applyBorder="1"/>
    <xf numFmtId="0" fontId="0" fillId="0" borderId="20" xfId="0" applyFont="1" applyBorder="1"/>
    <xf numFmtId="0" fontId="14" fillId="0" borderId="20" xfId="0" applyFont="1" applyBorder="1" applyAlignment="1">
      <alignment horizontal="right"/>
    </xf>
    <xf numFmtId="164" fontId="14" fillId="0" borderId="27" xfId="0" applyNumberFormat="1" applyFont="1" applyBorder="1" applyAlignment="1">
      <alignment horizontal="center" vertical="top"/>
    </xf>
    <xf numFmtId="0" fontId="0" fillId="0" borderId="21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164" fontId="14" fillId="0" borderId="28" xfId="0" applyNumberFormat="1" applyFont="1" applyBorder="1" applyAlignment="1">
      <alignment horizontal="right" vertical="top"/>
    </xf>
    <xf numFmtId="10" fontId="14" fillId="0" borderId="28" xfId="0" applyNumberFormat="1" applyFont="1" applyBorder="1" applyAlignment="1">
      <alignment horizontal="right" vertical="top"/>
    </xf>
    <xf numFmtId="0" fontId="14" fillId="0" borderId="22" xfId="0" applyFont="1" applyBorder="1"/>
    <xf numFmtId="0" fontId="0" fillId="0" borderId="23" xfId="0" applyFont="1" applyBorder="1"/>
    <xf numFmtId="0" fontId="14" fillId="0" borderId="23" xfId="0" applyFont="1" applyBorder="1" applyAlignment="1">
      <alignment horizontal="right"/>
    </xf>
    <xf numFmtId="164" fontId="14" fillId="0" borderId="29" xfId="0" applyNumberFormat="1" applyFont="1" applyBorder="1" applyAlignment="1">
      <alignment horizontal="right" vertical="top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3" fillId="0" borderId="30" xfId="0" applyFont="1" applyBorder="1" applyAlignme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0" fontId="3" fillId="0" borderId="24" xfId="0" applyFont="1" applyBorder="1" applyAlignment="1">
      <alignment horizontal="right"/>
    </xf>
    <xf numFmtId="0" fontId="0" fillId="0" borderId="20" xfId="0" applyFont="1" applyBorder="1" applyAlignment="1">
      <alignment horizontal="right"/>
    </xf>
    <xf numFmtId="164" fontId="14" fillId="0" borderId="27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0" fillId="0" borderId="22" xfId="0" applyFont="1" applyBorder="1"/>
    <xf numFmtId="0" fontId="0" fillId="0" borderId="23" xfId="0" applyFont="1" applyBorder="1" applyAlignment="1">
      <alignment horizontal="right"/>
    </xf>
    <xf numFmtId="167" fontId="14" fillId="0" borderId="10" xfId="0" applyNumberFormat="1" applyFont="1" applyBorder="1" applyAlignment="1">
      <alignment horizontal="center" vertical="center" wrapText="1"/>
    </xf>
    <xf numFmtId="165" fontId="0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0" fontId="3" fillId="0" borderId="30" xfId="0" applyFont="1" applyBorder="1" applyAlignment="1">
      <alignment horizontal="center"/>
    </xf>
    <xf numFmtId="0" fontId="0" fillId="0" borderId="31" xfId="0" applyFont="1" applyBorder="1"/>
    <xf numFmtId="0" fontId="0" fillId="0" borderId="32" xfId="0" applyFont="1" applyBorder="1"/>
    <xf numFmtId="0" fontId="0" fillId="0" borderId="33" xfId="0" applyFont="1" applyBorder="1"/>
    <xf numFmtId="0" fontId="14" fillId="0" borderId="32" xfId="0" applyFont="1" applyBorder="1"/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16</xdr:row>
      <xdr:rowOff>38100</xdr:rowOff>
    </xdr:from>
    <xdr:to>
      <xdr:col>9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0</xdr:colOff>
      <xdr:row>1</xdr:row>
      <xdr:rowOff>28575</xdr:rowOff>
    </xdr:from>
    <xdr:to>
      <xdr:col>8</xdr:col>
      <xdr:colOff>539353</xdr:colOff>
      <xdr:row>4</xdr:row>
      <xdr:rowOff>50170</xdr:rowOff>
    </xdr:to>
    <xdr:pic>
      <xdr:nvPicPr>
        <xdr:cNvPr id="5" name="logoempresa" descr="LogoNeodata.JPG">
          <a:extLst>
            <a:ext uri="{FF2B5EF4-FFF2-40B4-BE49-F238E27FC236}">
              <a16:creationId xmlns:a16="http://schemas.microsoft.com/office/drawing/2014/main" id="{5FB7D869-4AE3-4947-9C51-E23AC4F8D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95975" y="180975"/>
          <a:ext cx="539353" cy="46927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28575</xdr:rowOff>
    </xdr:from>
    <xdr:to>
      <xdr:col>4</xdr:col>
      <xdr:colOff>723899</xdr:colOff>
      <xdr:row>16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438649" y="3324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609600</xdr:colOff>
      <xdr:row>1</xdr:row>
      <xdr:rowOff>38100</xdr:rowOff>
    </xdr:from>
    <xdr:to>
      <xdr:col>7</xdr:col>
      <xdr:colOff>510778</xdr:colOff>
      <xdr:row>4</xdr:row>
      <xdr:rowOff>59695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C56073B8-4EF2-4E5B-A8B9-300D3407B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90500"/>
          <a:ext cx="539353" cy="4692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15</xdr:row>
      <xdr:rowOff>47625</xdr:rowOff>
    </xdr:from>
    <xdr:to>
      <xdr:col>7</xdr:col>
      <xdr:colOff>723899</xdr:colOff>
      <xdr:row>15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53124" y="32004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685800</xdr:colOff>
      <xdr:row>1</xdr:row>
      <xdr:rowOff>38100</xdr:rowOff>
    </xdr:from>
    <xdr:to>
      <xdr:col>8</xdr:col>
      <xdr:colOff>367903</xdr:colOff>
      <xdr:row>4</xdr:row>
      <xdr:rowOff>59695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9812FE46-6D65-4C5F-A4D4-D7F4FF1F9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90500"/>
          <a:ext cx="539353" cy="4692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609600</xdr:colOff>
      <xdr:row>1</xdr:row>
      <xdr:rowOff>38100</xdr:rowOff>
    </xdr:from>
    <xdr:to>
      <xdr:col>6</xdr:col>
      <xdr:colOff>510778</xdr:colOff>
      <xdr:row>4</xdr:row>
      <xdr:rowOff>59695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FB6EF416-E843-43E2-BDC2-F92D2EEA4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43500" y="190500"/>
          <a:ext cx="539353" cy="46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29049" y="30861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619125</xdr:colOff>
      <xdr:row>1</xdr:row>
      <xdr:rowOff>38100</xdr:rowOff>
    </xdr:from>
    <xdr:to>
      <xdr:col>6</xdr:col>
      <xdr:colOff>520303</xdr:colOff>
      <xdr:row>4</xdr:row>
      <xdr:rowOff>59695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ACD3B837-8E3A-4B16-84EA-FB5961870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53025" y="190500"/>
          <a:ext cx="539353" cy="469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628650</xdr:colOff>
      <xdr:row>1</xdr:row>
      <xdr:rowOff>38100</xdr:rowOff>
    </xdr:from>
    <xdr:to>
      <xdr:col>7</xdr:col>
      <xdr:colOff>529828</xdr:colOff>
      <xdr:row>4</xdr:row>
      <xdr:rowOff>59695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EB547349-E7EC-44A3-B0C8-D81844000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05475" y="190500"/>
          <a:ext cx="539353" cy="46927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619125</xdr:colOff>
      <xdr:row>1</xdr:row>
      <xdr:rowOff>38100</xdr:rowOff>
    </xdr:from>
    <xdr:to>
      <xdr:col>7</xdr:col>
      <xdr:colOff>520303</xdr:colOff>
      <xdr:row>4</xdr:row>
      <xdr:rowOff>59695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D5182DEC-66C3-4A63-8715-1740045B1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57850" y="190500"/>
          <a:ext cx="539353" cy="46927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590550</xdr:colOff>
      <xdr:row>1</xdr:row>
      <xdr:rowOff>38100</xdr:rowOff>
    </xdr:from>
    <xdr:to>
      <xdr:col>8</xdr:col>
      <xdr:colOff>491728</xdr:colOff>
      <xdr:row>4</xdr:row>
      <xdr:rowOff>59695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B5E8D2B8-7A03-410F-AFB2-D4936BF52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24575" y="190500"/>
          <a:ext cx="539353" cy="46927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16</xdr:row>
      <xdr:rowOff>38100</xdr:rowOff>
    </xdr:from>
    <xdr:to>
      <xdr:col>9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66675</xdr:colOff>
      <xdr:row>1</xdr:row>
      <xdr:rowOff>38100</xdr:rowOff>
    </xdr:from>
    <xdr:to>
      <xdr:col>8</xdr:col>
      <xdr:colOff>606028</xdr:colOff>
      <xdr:row>4</xdr:row>
      <xdr:rowOff>59695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C0BE0F05-13A7-4072-9AA4-FF6BBD890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90500"/>
          <a:ext cx="539353" cy="46927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600075</xdr:colOff>
      <xdr:row>1</xdr:row>
      <xdr:rowOff>38100</xdr:rowOff>
    </xdr:from>
    <xdr:to>
      <xdr:col>6</xdr:col>
      <xdr:colOff>501253</xdr:colOff>
      <xdr:row>4</xdr:row>
      <xdr:rowOff>59695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F157EA13-1DC2-434B-9A46-597F046D8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2100" y="190500"/>
          <a:ext cx="539353" cy="469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7" t="s">
        <v>232</v>
      </c>
      <c r="C1" s="58" t="s">
        <v>261</v>
      </c>
    </row>
    <row r="2" spans="1:3" ht="12.75" customHeight="1" x14ac:dyDescent="0.2">
      <c r="A2" s="37" t="s">
        <v>23</v>
      </c>
      <c r="B2" s="37"/>
      <c r="C2" s="49"/>
    </row>
    <row r="3" spans="1:3" ht="12.75" customHeight="1" x14ac:dyDescent="0.15">
      <c r="A3" s="38"/>
      <c r="B3" s="38"/>
      <c r="C3" s="38"/>
    </row>
    <row r="4" spans="1:3" ht="12.75" customHeight="1" x14ac:dyDescent="0.15">
      <c r="A4" s="9" t="s">
        <v>24</v>
      </c>
      <c r="B4" s="10" t="s">
        <v>25</v>
      </c>
      <c r="C4" s="11" t="s">
        <v>26</v>
      </c>
    </row>
    <row r="5" spans="1:3" ht="12.75" customHeight="1" x14ac:dyDescent="0.15">
      <c r="A5" s="12" t="s">
        <v>27</v>
      </c>
      <c r="B5" s="13"/>
      <c r="C5" s="14"/>
    </row>
    <row r="6" spans="1:3" ht="12.75" customHeight="1" x14ac:dyDescent="0.15">
      <c r="A6" s="39" t="s">
        <v>28</v>
      </c>
      <c r="B6" s="15" t="s">
        <v>29</v>
      </c>
      <c r="C6" s="16" t="s">
        <v>260</v>
      </c>
    </row>
    <row r="7" spans="1:3" ht="12.75" customHeight="1" x14ac:dyDescent="0.15">
      <c r="A7" s="40" t="s">
        <v>30</v>
      </c>
      <c r="B7" s="18" t="s">
        <v>31</v>
      </c>
      <c r="C7" s="19" t="s">
        <v>32</v>
      </c>
    </row>
    <row r="8" spans="1:3" ht="12.75" customHeight="1" x14ac:dyDescent="0.15">
      <c r="A8" s="40" t="s">
        <v>33</v>
      </c>
      <c r="B8" s="18" t="s">
        <v>34</v>
      </c>
      <c r="C8" s="19" t="s">
        <v>35</v>
      </c>
    </row>
    <row r="9" spans="1:3" ht="12.75" customHeight="1" x14ac:dyDescent="0.15">
      <c r="A9" s="40" t="s">
        <v>36</v>
      </c>
      <c r="B9" s="18" t="s">
        <v>37</v>
      </c>
      <c r="C9" s="19" t="s">
        <v>38</v>
      </c>
    </row>
    <row r="10" spans="1:3" ht="12.75" customHeight="1" x14ac:dyDescent="0.15">
      <c r="A10" s="18" t="s">
        <v>39</v>
      </c>
      <c r="B10" s="40" t="s">
        <v>40</v>
      </c>
      <c r="C10" s="19" t="s">
        <v>41</v>
      </c>
    </row>
    <row r="11" spans="1:3" ht="12.75" customHeight="1" x14ac:dyDescent="0.15">
      <c r="A11" s="18" t="s">
        <v>42</v>
      </c>
      <c r="B11" s="18" t="s">
        <v>43</v>
      </c>
      <c r="C11" s="19" t="s">
        <v>44</v>
      </c>
    </row>
    <row r="12" spans="1:3" ht="12.75" customHeight="1" x14ac:dyDescent="0.15">
      <c r="A12" s="18" t="s">
        <v>45</v>
      </c>
      <c r="B12" s="18" t="s">
        <v>46</v>
      </c>
      <c r="C12" s="19" t="s">
        <v>47</v>
      </c>
    </row>
    <row r="13" spans="1:3" ht="12.75" customHeight="1" x14ac:dyDescent="0.15">
      <c r="A13" s="18" t="s">
        <v>48</v>
      </c>
      <c r="B13" s="18" t="s">
        <v>49</v>
      </c>
      <c r="C13" s="20" t="s">
        <v>50</v>
      </c>
    </row>
    <row r="14" spans="1:3" ht="12.75" customHeight="1" x14ac:dyDescent="0.15">
      <c r="A14" s="40" t="s">
        <v>51</v>
      </c>
      <c r="B14" s="18" t="s">
        <v>52</v>
      </c>
      <c r="C14" s="21">
        <v>1234567</v>
      </c>
    </row>
    <row r="15" spans="1:3" ht="12.75" customHeight="1" x14ac:dyDescent="0.15">
      <c r="A15" s="40" t="s">
        <v>53</v>
      </c>
      <c r="B15" s="18" t="s">
        <v>54</v>
      </c>
      <c r="C15" s="21">
        <v>12345678</v>
      </c>
    </row>
    <row r="16" spans="1:3" ht="12.75" customHeight="1" x14ac:dyDescent="0.15">
      <c r="A16" s="40" t="s">
        <v>55</v>
      </c>
      <c r="B16" s="18" t="s">
        <v>56</v>
      </c>
      <c r="C16" s="21">
        <v>123456789</v>
      </c>
    </row>
    <row r="17" spans="1:3" ht="12.75" customHeight="1" x14ac:dyDescent="0.15">
      <c r="A17" s="40" t="s">
        <v>57</v>
      </c>
      <c r="B17" s="18" t="s">
        <v>58</v>
      </c>
      <c r="C17" s="19" t="s">
        <v>59</v>
      </c>
    </row>
    <row r="18" spans="1:3" ht="12.75" customHeight="1" x14ac:dyDescent="0.15">
      <c r="A18" s="40" t="s">
        <v>60</v>
      </c>
      <c r="B18" s="18" t="s">
        <v>61</v>
      </c>
      <c r="C18" s="19" t="s">
        <v>62</v>
      </c>
    </row>
    <row r="19" spans="1:3" ht="12.75" customHeight="1" x14ac:dyDescent="0.15">
      <c r="A19" s="12" t="s">
        <v>63</v>
      </c>
      <c r="B19" s="22"/>
      <c r="C19" s="14"/>
    </row>
    <row r="20" spans="1:3" ht="63.75" x14ac:dyDescent="0.15">
      <c r="A20" s="40" t="s">
        <v>64</v>
      </c>
      <c r="B20" s="40" t="s">
        <v>65</v>
      </c>
      <c r="C20" s="23" t="s">
        <v>66</v>
      </c>
    </row>
    <row r="21" spans="1:3" ht="12.75" customHeight="1" x14ac:dyDescent="0.15">
      <c r="A21" s="18" t="s">
        <v>67</v>
      </c>
      <c r="B21" s="18" t="s">
        <v>68</v>
      </c>
      <c r="C21" s="19" t="s">
        <v>69</v>
      </c>
    </row>
    <row r="22" spans="1:3" ht="12.75" customHeight="1" x14ac:dyDescent="0.15">
      <c r="A22" s="18" t="s">
        <v>70</v>
      </c>
      <c r="B22" s="18" t="s">
        <v>71</v>
      </c>
      <c r="C22" s="19" t="s">
        <v>72</v>
      </c>
    </row>
    <row r="23" spans="1:3" ht="12.75" customHeight="1" x14ac:dyDescent="0.15">
      <c r="A23" s="18" t="s">
        <v>131</v>
      </c>
      <c r="B23" s="18" t="s">
        <v>132</v>
      </c>
      <c r="C23" s="19" t="s">
        <v>132</v>
      </c>
    </row>
    <row r="24" spans="1:3" ht="12.75" customHeight="1" x14ac:dyDescent="0.15">
      <c r="A24" s="18" t="s">
        <v>133</v>
      </c>
      <c r="B24" s="18" t="s">
        <v>134</v>
      </c>
      <c r="C24" s="19" t="s">
        <v>134</v>
      </c>
    </row>
    <row r="25" spans="1:3" ht="12.75" customHeight="1" x14ac:dyDescent="0.15">
      <c r="A25" s="18" t="s">
        <v>135</v>
      </c>
      <c r="B25" s="18" t="s">
        <v>136</v>
      </c>
      <c r="C25" s="19" t="s">
        <v>136</v>
      </c>
    </row>
    <row r="26" spans="1:3" ht="12.75" customHeight="1" x14ac:dyDescent="0.15">
      <c r="A26" s="18" t="s">
        <v>137</v>
      </c>
      <c r="B26" s="18" t="s">
        <v>138</v>
      </c>
      <c r="C26" s="19" t="s">
        <v>138</v>
      </c>
    </row>
    <row r="27" spans="1:3" ht="12.75" customHeight="1" x14ac:dyDescent="0.15">
      <c r="A27" s="18" t="s">
        <v>139</v>
      </c>
      <c r="B27" s="18" t="s">
        <v>140</v>
      </c>
      <c r="C27" s="19" t="s">
        <v>140</v>
      </c>
    </row>
    <row r="28" spans="1:3" ht="12.75" customHeight="1" x14ac:dyDescent="0.15">
      <c r="A28" s="18" t="s">
        <v>141</v>
      </c>
      <c r="B28" s="18" t="s">
        <v>142</v>
      </c>
      <c r="C28" s="19" t="s">
        <v>142</v>
      </c>
    </row>
    <row r="29" spans="1:3" ht="12.75" customHeight="1" x14ac:dyDescent="0.15">
      <c r="A29" s="18" t="s">
        <v>143</v>
      </c>
      <c r="B29" s="18" t="s">
        <v>144</v>
      </c>
      <c r="C29" s="19" t="s">
        <v>144</v>
      </c>
    </row>
    <row r="30" spans="1:3" ht="12.75" customHeight="1" x14ac:dyDescent="0.15">
      <c r="A30" s="61" t="s">
        <v>236</v>
      </c>
      <c r="B30" s="62" t="s">
        <v>237</v>
      </c>
      <c r="C30" s="63" t="s">
        <v>237</v>
      </c>
    </row>
    <row r="31" spans="1:3" ht="12.75" customHeight="1" x14ac:dyDescent="0.15">
      <c r="A31" s="64" t="s">
        <v>238</v>
      </c>
      <c r="B31" s="62" t="s">
        <v>239</v>
      </c>
      <c r="C31" s="63" t="s">
        <v>239</v>
      </c>
    </row>
    <row r="32" spans="1:3" ht="12.75" customHeight="1" x14ac:dyDescent="0.15">
      <c r="A32" s="61" t="s">
        <v>240</v>
      </c>
      <c r="B32" s="62" t="s">
        <v>241</v>
      </c>
      <c r="C32" s="63" t="s">
        <v>241</v>
      </c>
    </row>
    <row r="33" spans="1:3" ht="12.75" customHeight="1" x14ac:dyDescent="0.15">
      <c r="A33" s="12" t="s">
        <v>73</v>
      </c>
      <c r="B33" s="22"/>
      <c r="C33" s="14"/>
    </row>
    <row r="34" spans="1:3" ht="12.75" customHeight="1" x14ac:dyDescent="0.15">
      <c r="A34" s="40" t="s">
        <v>74</v>
      </c>
      <c r="B34" s="18" t="s">
        <v>75</v>
      </c>
      <c r="C34" s="67">
        <v>40017</v>
      </c>
    </row>
    <row r="35" spans="1:3" ht="12.75" customHeight="1" x14ac:dyDescent="0.15">
      <c r="A35" s="40" t="s">
        <v>76</v>
      </c>
      <c r="B35" s="18" t="s">
        <v>77</v>
      </c>
      <c r="C35" s="21" t="s">
        <v>78</v>
      </c>
    </row>
    <row r="36" spans="1:3" ht="12.75" customHeight="1" x14ac:dyDescent="0.15">
      <c r="A36" s="40" t="s">
        <v>145</v>
      </c>
      <c r="B36" s="40" t="s">
        <v>79</v>
      </c>
      <c r="C36" s="19" t="s">
        <v>80</v>
      </c>
    </row>
    <row r="37" spans="1:3" ht="12.75" customHeight="1" x14ac:dyDescent="0.15">
      <c r="A37" s="12" t="s">
        <v>81</v>
      </c>
      <c r="B37" s="22"/>
      <c r="C37" s="24"/>
    </row>
    <row r="38" spans="1:3" ht="12.75" customHeight="1" x14ac:dyDescent="0.15">
      <c r="A38" s="59" t="s">
        <v>233</v>
      </c>
      <c r="B38" s="60" t="s">
        <v>234</v>
      </c>
      <c r="C38" s="23" t="s">
        <v>235</v>
      </c>
    </row>
    <row r="39" spans="1:3" ht="153" x14ac:dyDescent="0.15">
      <c r="A39" s="40" t="s">
        <v>82</v>
      </c>
      <c r="B39" s="18" t="s">
        <v>83</v>
      </c>
      <c r="C39" s="52" t="s">
        <v>193</v>
      </c>
    </row>
    <row r="40" spans="1:3" ht="12.75" customHeight="1" x14ac:dyDescent="0.15">
      <c r="A40" s="40" t="s">
        <v>146</v>
      </c>
      <c r="B40" s="18" t="s">
        <v>84</v>
      </c>
      <c r="C40" s="19" t="s">
        <v>85</v>
      </c>
    </row>
    <row r="41" spans="1:3" ht="12.75" customHeight="1" x14ac:dyDescent="0.15">
      <c r="A41" s="40" t="s">
        <v>147</v>
      </c>
      <c r="B41" s="18" t="s">
        <v>148</v>
      </c>
      <c r="C41" s="19" t="s">
        <v>148</v>
      </c>
    </row>
    <row r="42" spans="1:3" ht="12.75" customHeight="1" x14ac:dyDescent="0.15">
      <c r="A42" s="40" t="s">
        <v>86</v>
      </c>
      <c r="B42" s="18" t="s">
        <v>87</v>
      </c>
      <c r="C42" s="19" t="s">
        <v>38</v>
      </c>
    </row>
    <row r="43" spans="1:3" ht="12.75" customHeight="1" x14ac:dyDescent="0.15">
      <c r="A43" s="40" t="s">
        <v>88</v>
      </c>
      <c r="B43" s="40" t="s">
        <v>89</v>
      </c>
      <c r="C43" s="19" t="s">
        <v>41</v>
      </c>
    </row>
    <row r="44" spans="1:3" ht="12.75" customHeight="1" x14ac:dyDescent="0.15">
      <c r="A44" s="40" t="s">
        <v>149</v>
      </c>
      <c r="B44" s="40" t="s">
        <v>150</v>
      </c>
      <c r="C44" s="19" t="s">
        <v>150</v>
      </c>
    </row>
    <row r="45" spans="1:3" ht="12.75" customHeight="1" x14ac:dyDescent="0.15">
      <c r="A45" s="40" t="s">
        <v>151</v>
      </c>
      <c r="B45" s="40" t="s">
        <v>152</v>
      </c>
      <c r="C45" s="19" t="s">
        <v>152</v>
      </c>
    </row>
    <row r="46" spans="1:3" ht="12.75" customHeight="1" x14ac:dyDescent="0.15">
      <c r="A46" s="40" t="s">
        <v>153</v>
      </c>
      <c r="B46" s="40" t="s">
        <v>154</v>
      </c>
      <c r="C46" s="19" t="s">
        <v>154</v>
      </c>
    </row>
    <row r="47" spans="1:3" ht="12.75" customHeight="1" x14ac:dyDescent="0.15">
      <c r="A47" s="40" t="s">
        <v>155</v>
      </c>
      <c r="B47" s="40" t="s">
        <v>156</v>
      </c>
      <c r="C47" s="19" t="s">
        <v>156</v>
      </c>
    </row>
    <row r="48" spans="1:3" ht="12.75" customHeight="1" x14ac:dyDescent="0.15">
      <c r="A48" s="40" t="s">
        <v>165</v>
      </c>
      <c r="B48" s="40" t="s">
        <v>162</v>
      </c>
      <c r="C48" s="19" t="s">
        <v>166</v>
      </c>
    </row>
    <row r="49" spans="1:3" ht="12.75" customHeight="1" x14ac:dyDescent="0.15">
      <c r="A49" s="65" t="s">
        <v>242</v>
      </c>
      <c r="B49" s="65" t="s">
        <v>243</v>
      </c>
      <c r="C49" s="66" t="s">
        <v>244</v>
      </c>
    </row>
    <row r="50" spans="1:3" ht="12.75" customHeight="1" x14ac:dyDescent="0.15">
      <c r="A50" s="65" t="s">
        <v>245</v>
      </c>
      <c r="B50" s="65" t="s">
        <v>246</v>
      </c>
      <c r="C50" s="66" t="s">
        <v>247</v>
      </c>
    </row>
    <row r="51" spans="1:3" ht="12.75" customHeight="1" x14ac:dyDescent="0.15">
      <c r="A51" s="65" t="s">
        <v>248</v>
      </c>
      <c r="B51" s="65" t="s">
        <v>249</v>
      </c>
      <c r="C51" s="66" t="s">
        <v>250</v>
      </c>
    </row>
    <row r="52" spans="1:3" ht="12.75" customHeight="1" x14ac:dyDescent="0.15">
      <c r="A52" s="65" t="s">
        <v>251</v>
      </c>
      <c r="B52" s="65" t="s">
        <v>252</v>
      </c>
      <c r="C52" s="66">
        <v>52783850</v>
      </c>
    </row>
    <row r="53" spans="1:3" ht="12.75" customHeight="1" x14ac:dyDescent="0.15">
      <c r="A53" s="65" t="s">
        <v>253</v>
      </c>
      <c r="B53" s="65" t="s">
        <v>254</v>
      </c>
      <c r="C53" s="20" t="s">
        <v>255</v>
      </c>
    </row>
    <row r="54" spans="1:3" ht="12.75" customHeight="1" x14ac:dyDescent="0.15">
      <c r="A54" s="40" t="s">
        <v>90</v>
      </c>
      <c r="B54" s="18" t="s">
        <v>91</v>
      </c>
      <c r="C54" s="67">
        <v>40026</v>
      </c>
    </row>
    <row r="55" spans="1:3" ht="12.75" customHeight="1" x14ac:dyDescent="0.15">
      <c r="A55" s="41" t="s">
        <v>92</v>
      </c>
      <c r="B55" s="26" t="s">
        <v>93</v>
      </c>
      <c r="C55" s="68">
        <v>40178</v>
      </c>
    </row>
    <row r="56" spans="1:3" ht="12.75" customHeight="1" x14ac:dyDescent="0.15">
      <c r="A56" s="40" t="s">
        <v>167</v>
      </c>
      <c r="B56" s="18" t="s">
        <v>168</v>
      </c>
      <c r="C56" s="27">
        <v>100000</v>
      </c>
    </row>
    <row r="57" spans="1:3" ht="12.75" customHeight="1" x14ac:dyDescent="0.15">
      <c r="A57" s="40" t="s">
        <v>169</v>
      </c>
      <c r="B57" s="18" t="s">
        <v>170</v>
      </c>
      <c r="C57" s="27">
        <v>7722</v>
      </c>
    </row>
    <row r="58" spans="1:3" ht="12.75" customHeight="1" x14ac:dyDescent="0.15">
      <c r="A58" s="40" t="s">
        <v>171</v>
      </c>
      <c r="B58" s="18" t="s">
        <v>172</v>
      </c>
      <c r="C58" s="48">
        <v>0.15</v>
      </c>
    </row>
    <row r="59" spans="1:3" ht="12.75" customHeight="1" x14ac:dyDescent="0.15">
      <c r="A59" s="12" t="s">
        <v>94</v>
      </c>
      <c r="B59" s="22"/>
      <c r="C59" s="14"/>
    </row>
    <row r="60" spans="1:3" ht="12.75" customHeight="1" x14ac:dyDescent="0.15">
      <c r="A60" s="18" t="s">
        <v>173</v>
      </c>
      <c r="B60" s="18" t="s">
        <v>174</v>
      </c>
      <c r="C60" s="19">
        <v>153</v>
      </c>
    </row>
    <row r="61" spans="1:3" ht="12.75" customHeight="1" x14ac:dyDescent="0.15">
      <c r="A61" s="18" t="s">
        <v>175</v>
      </c>
      <c r="B61" s="18" t="s">
        <v>176</v>
      </c>
      <c r="C61" s="19">
        <v>133</v>
      </c>
    </row>
    <row r="62" spans="1:3" ht="12.75" customHeight="1" x14ac:dyDescent="0.15">
      <c r="A62" s="40" t="s">
        <v>157</v>
      </c>
      <c r="B62" s="40" t="s">
        <v>95</v>
      </c>
      <c r="C62" s="19">
        <v>2</v>
      </c>
    </row>
    <row r="63" spans="1:3" ht="12.75" customHeight="1" x14ac:dyDescent="0.15">
      <c r="A63" s="40" t="s">
        <v>158</v>
      </c>
      <c r="B63" s="40" t="s">
        <v>96</v>
      </c>
      <c r="C63" s="19" t="s">
        <v>97</v>
      </c>
    </row>
    <row r="64" spans="1:3" ht="12.75" customHeight="1" x14ac:dyDescent="0.15">
      <c r="A64" s="40" t="s">
        <v>159</v>
      </c>
      <c r="B64" s="40" t="s">
        <v>98</v>
      </c>
      <c r="C64" s="19" t="s">
        <v>99</v>
      </c>
    </row>
    <row r="65" spans="1:3" ht="12.75" customHeight="1" x14ac:dyDescent="0.15">
      <c r="A65" s="40" t="s">
        <v>161</v>
      </c>
      <c r="B65" s="40" t="s">
        <v>100</v>
      </c>
      <c r="C65" s="19" t="s">
        <v>101</v>
      </c>
    </row>
    <row r="66" spans="1:3" ht="12.75" customHeight="1" x14ac:dyDescent="0.15">
      <c r="A66" s="40" t="s">
        <v>160</v>
      </c>
      <c r="B66" s="40" t="s">
        <v>102</v>
      </c>
      <c r="C66" s="19" t="s">
        <v>103</v>
      </c>
    </row>
    <row r="67" spans="1:3" ht="12.75" customHeight="1" x14ac:dyDescent="0.15">
      <c r="A67" s="42" t="s">
        <v>121</v>
      </c>
      <c r="B67" s="43"/>
      <c r="C67" s="44"/>
    </row>
    <row r="68" spans="1:3" ht="12.75" customHeight="1" x14ac:dyDescent="0.15">
      <c r="A68" s="40" t="s">
        <v>122</v>
      </c>
      <c r="B68" s="18" t="s">
        <v>123</v>
      </c>
      <c r="C68" s="19" t="s">
        <v>124</v>
      </c>
    </row>
    <row r="69" spans="1:3" ht="12.75" customHeight="1" x14ac:dyDescent="0.15">
      <c r="A69" s="40" t="s">
        <v>125</v>
      </c>
      <c r="B69" s="18" t="s">
        <v>126</v>
      </c>
      <c r="C69" s="67">
        <v>39995</v>
      </c>
    </row>
    <row r="70" spans="1:3" ht="12.75" customHeight="1" x14ac:dyDescent="0.15">
      <c r="A70" s="45" t="s">
        <v>127</v>
      </c>
      <c r="B70" s="18" t="s">
        <v>128</v>
      </c>
      <c r="C70" s="25" t="s">
        <v>129</v>
      </c>
    </row>
  </sheetData>
  <hyperlinks>
    <hyperlink ref="C13" r:id="rId1" xr:uid="{00000000-0004-0000-0000-000000000000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5"/>
  <sheetViews>
    <sheetView showGridLines="0" showZeros="0" zoomScaleNormal="100" workbookViewId="0">
      <selection activeCell="J3" sqref="J3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.796875" style="1" customWidth="1"/>
    <col min="6" max="6" width="12.796875" style="1" customWidth="1"/>
    <col min="7" max="7" width="16.19921875" style="1" customWidth="1"/>
    <col min="8" max="10" width="18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71"/>
      <c r="I2" s="72"/>
    </row>
    <row r="3" spans="1:10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126"/>
      <c r="H3" s="3"/>
      <c r="I3" s="4"/>
    </row>
    <row r="4" spans="1:10" x14ac:dyDescent="0.2">
      <c r="A4" s="69"/>
      <c r="B4" s="126"/>
      <c r="C4" s="126"/>
      <c r="D4" s="126"/>
      <c r="E4" s="126"/>
      <c r="F4" s="126"/>
      <c r="G4" s="126"/>
      <c r="H4" s="3"/>
      <c r="I4" s="4"/>
    </row>
    <row r="5" spans="1:10" x14ac:dyDescent="0.2">
      <c r="A5" s="69" t="s">
        <v>259</v>
      </c>
      <c r="B5" s="35" t="str">
        <f>numerodeconcurso</f>
        <v>2009/0257-0001</v>
      </c>
      <c r="C5" s="3"/>
      <c r="D5" s="3"/>
      <c r="E5" s="36" t="s">
        <v>1</v>
      </c>
      <c r="F5" s="56">
        <f>fechadeconcurso</f>
        <v>40017</v>
      </c>
      <c r="I5" s="4"/>
    </row>
    <row r="6" spans="1:10" x14ac:dyDescent="0.2">
      <c r="A6" s="69" t="s">
        <v>116</v>
      </c>
      <c r="B6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6"/>
      <c r="D6" s="126"/>
      <c r="E6" s="126"/>
      <c r="F6" s="126"/>
      <c r="G6" s="126"/>
      <c r="H6" s="36" t="s">
        <v>130</v>
      </c>
      <c r="I6" s="3" t="str">
        <f>plazocalculado&amp;" días"</f>
        <v>153 días</v>
      </c>
      <c r="J6" s="2"/>
    </row>
    <row r="7" spans="1:10" x14ac:dyDescent="0.2">
      <c r="A7" s="70"/>
      <c r="B7" s="126"/>
      <c r="C7" s="126"/>
      <c r="D7" s="126"/>
      <c r="E7" s="126"/>
      <c r="F7" s="126"/>
      <c r="G7" s="126"/>
      <c r="H7" s="36" t="s">
        <v>118</v>
      </c>
      <c r="I7" s="81">
        <f>fechainicio</f>
        <v>40026</v>
      </c>
    </row>
    <row r="8" spans="1:10" x14ac:dyDescent="0.2">
      <c r="A8" s="70"/>
      <c r="B8" s="126"/>
      <c r="C8" s="126"/>
      <c r="D8" s="126"/>
      <c r="E8" s="126"/>
      <c r="F8" s="126"/>
      <c r="G8" s="126"/>
      <c r="H8" s="36"/>
      <c r="I8" s="81"/>
    </row>
    <row r="9" spans="1:10" x14ac:dyDescent="0.2">
      <c r="A9" s="70"/>
      <c r="B9" s="126"/>
      <c r="C9" s="126"/>
      <c r="D9" s="126"/>
      <c r="E9" s="126"/>
      <c r="F9" s="126"/>
      <c r="G9" s="126"/>
      <c r="H9" s="36" t="s">
        <v>119</v>
      </c>
      <c r="I9" s="78">
        <f>fechaterminacion</f>
        <v>40178</v>
      </c>
      <c r="J9" s="2"/>
    </row>
    <row r="10" spans="1:10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3"/>
      <c r="I10" s="4"/>
    </row>
    <row r="11" spans="1:10" ht="12.75" thickTop="1" thickBot="1" x14ac:dyDescent="0.25">
      <c r="A11" s="133" t="s">
        <v>10</v>
      </c>
      <c r="B11" s="133"/>
      <c r="C11" s="133"/>
      <c r="D11" s="133"/>
      <c r="E11" s="133"/>
      <c r="F11" s="133"/>
      <c r="G11" s="133"/>
      <c r="H11" s="133"/>
      <c r="I11" s="133"/>
    </row>
    <row r="12" spans="1:10" ht="28.5" thickTop="1" thickBot="1" x14ac:dyDescent="0.25">
      <c r="A12" s="110" t="s">
        <v>3</v>
      </c>
      <c r="B12" s="111" t="s">
        <v>4</v>
      </c>
      <c r="C12" s="111" t="s">
        <v>5</v>
      </c>
      <c r="D12" s="111" t="s">
        <v>11</v>
      </c>
      <c r="E12" s="111" t="s">
        <v>12</v>
      </c>
      <c r="F12" s="111" t="s">
        <v>13</v>
      </c>
      <c r="G12" s="111" t="s">
        <v>14</v>
      </c>
      <c r="H12" s="111" t="s">
        <v>15</v>
      </c>
      <c r="I12" s="111" t="s">
        <v>16</v>
      </c>
      <c r="J12" s="84" t="s">
        <v>6</v>
      </c>
    </row>
    <row r="13" spans="1:10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2">
      <c r="A14" s="86" t="s">
        <v>106</v>
      </c>
      <c r="B14" s="87" t="s">
        <v>109</v>
      </c>
      <c r="C14" s="88" t="s">
        <v>8</v>
      </c>
      <c r="D14" s="88">
        <f>IF(C14&lt;&gt;"",8,"")</f>
        <v>8</v>
      </c>
      <c r="E14" s="88">
        <f>IF(C14&lt;&gt;"",1,"")</f>
        <v>1</v>
      </c>
      <c r="F14" s="114" t="e">
        <f>IF(C14&lt;&gt;"",G14/(D14*E14),"")</f>
        <v>#VALUE!</v>
      </c>
      <c r="G14" s="115" t="s">
        <v>17</v>
      </c>
      <c r="H14" s="116" t="s">
        <v>18</v>
      </c>
      <c r="I14" s="117" t="s">
        <v>19</v>
      </c>
      <c r="J14" s="90" t="s">
        <v>177</v>
      </c>
    </row>
    <row r="15" spans="1:10" x14ac:dyDescent="0.2">
      <c r="A15" s="91"/>
      <c r="B15" s="85"/>
      <c r="C15" s="92"/>
      <c r="D15" s="92"/>
      <c r="E15" s="92"/>
      <c r="F15" s="92"/>
      <c r="G15" s="92"/>
      <c r="H15" s="112"/>
      <c r="I15" s="93"/>
      <c r="J15" s="89" t="s">
        <v>179</v>
      </c>
    </row>
    <row r="16" spans="1:10" x14ac:dyDescent="0.2">
      <c r="A16" s="91"/>
      <c r="B16" s="85"/>
      <c r="C16" s="92"/>
      <c r="D16" s="92"/>
      <c r="E16" s="92"/>
      <c r="F16" s="92"/>
      <c r="G16" s="92"/>
      <c r="H16" s="112"/>
      <c r="I16" s="93"/>
      <c r="J16" s="94" t="s">
        <v>181</v>
      </c>
    </row>
    <row r="17" spans="1:10" x14ac:dyDescent="0.2">
      <c r="A17" s="91"/>
      <c r="B17" s="85"/>
      <c r="C17" s="92"/>
      <c r="D17" s="92"/>
      <c r="E17" s="92"/>
      <c r="F17" s="92"/>
      <c r="G17" s="92"/>
      <c r="H17" s="112"/>
      <c r="I17" s="93"/>
      <c r="J17" s="95"/>
    </row>
    <row r="18" spans="1:10" x14ac:dyDescent="0.2">
      <c r="A18" s="85" t="s">
        <v>112</v>
      </c>
      <c r="B18" s="85"/>
      <c r="C18" s="85"/>
      <c r="D18" s="85"/>
      <c r="E18" s="85"/>
      <c r="F18" s="96"/>
      <c r="G18" s="96"/>
      <c r="H18" s="85"/>
      <c r="I18" s="85"/>
      <c r="J18" s="85"/>
    </row>
    <row r="19" spans="1:10" x14ac:dyDescent="0.2">
      <c r="A19" s="97"/>
      <c r="B19" s="98"/>
      <c r="C19" s="98"/>
      <c r="D19" s="98"/>
      <c r="E19" s="98"/>
      <c r="F19" s="98"/>
      <c r="G19" s="98"/>
      <c r="H19" s="98"/>
      <c r="I19" s="99"/>
      <c r="J19" s="100"/>
    </row>
    <row r="20" spans="1:10" x14ac:dyDescent="0.2">
      <c r="A20" s="101"/>
      <c r="B20" s="102"/>
      <c r="C20" s="102"/>
      <c r="D20" s="102"/>
      <c r="E20" s="102"/>
      <c r="F20" s="102"/>
      <c r="G20" s="102"/>
      <c r="H20" s="102"/>
      <c r="I20" s="103" t="s">
        <v>113</v>
      </c>
      <c r="J20" s="104" t="s">
        <v>183</v>
      </c>
    </row>
    <row r="21" spans="1:10" x14ac:dyDescent="0.2">
      <c r="A21" s="101"/>
      <c r="B21" s="102"/>
      <c r="C21" s="102"/>
      <c r="D21" s="102"/>
      <c r="E21" s="102"/>
      <c r="F21" s="102"/>
      <c r="G21" s="102"/>
      <c r="H21" s="102"/>
      <c r="I21" s="103" t="s">
        <v>114</v>
      </c>
      <c r="J21" s="104" t="s">
        <v>185</v>
      </c>
    </row>
    <row r="22" spans="1:10" x14ac:dyDescent="0.2">
      <c r="A22" s="101"/>
      <c r="B22" s="102"/>
      <c r="C22" s="102"/>
      <c r="D22" s="102"/>
      <c r="E22" s="102"/>
      <c r="F22" s="102"/>
      <c r="G22" s="102"/>
      <c r="H22" s="102"/>
      <c r="I22" s="103" t="s">
        <v>198</v>
      </c>
      <c r="J22" s="105" t="s">
        <v>194</v>
      </c>
    </row>
    <row r="23" spans="1:10" x14ac:dyDescent="0.2">
      <c r="A23" s="101"/>
      <c r="B23" s="102"/>
      <c r="C23" s="102"/>
      <c r="D23" s="102"/>
      <c r="E23" s="102"/>
      <c r="F23" s="102"/>
      <c r="G23" s="102"/>
      <c r="H23" s="102"/>
      <c r="I23" s="103" t="s">
        <v>199</v>
      </c>
      <c r="J23" s="105" t="s">
        <v>196</v>
      </c>
    </row>
    <row r="24" spans="1:10" x14ac:dyDescent="0.2">
      <c r="A24" s="106" t="str">
        <f>cargo&amp;": "&amp;responsable</f>
        <v>DIRECTOR GENERAL: JORGE L. DÁVALOS MICELI</v>
      </c>
      <c r="B24" s="107"/>
      <c r="C24" s="107"/>
      <c r="D24" s="107"/>
      <c r="E24" s="107"/>
      <c r="F24" s="107"/>
      <c r="G24" s="107"/>
      <c r="H24" s="107"/>
      <c r="I24" s="108"/>
      <c r="J24" s="109"/>
    </row>
    <row r="25" spans="1:10" x14ac:dyDescent="0.2">
      <c r="A25" s="85"/>
      <c r="B25" s="85"/>
      <c r="C25" s="85"/>
      <c r="D25" s="85"/>
      <c r="E25" s="85"/>
      <c r="F25" s="85"/>
      <c r="G25" s="85"/>
      <c r="H25" s="85"/>
      <c r="I25" s="85"/>
      <c r="J25" s="112" t="s">
        <v>9</v>
      </c>
    </row>
  </sheetData>
  <mergeCells count="4">
    <mergeCell ref="A2:G2"/>
    <mergeCell ref="B3:G4"/>
    <mergeCell ref="B6:G9"/>
    <mergeCell ref="A11:I11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5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1" style="1" customWidth="1"/>
    <col min="4" max="4" width="18" style="1" customWidth="1"/>
    <col min="5" max="5" width="11.19921875" style="1"/>
    <col min="6" max="6" width="13.3984375" style="1" bestFit="1" customWidth="1"/>
    <col min="7" max="7" width="13.3984375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71"/>
      <c r="G2" s="72"/>
    </row>
    <row r="3" spans="1:8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3"/>
      <c r="G3" s="4"/>
    </row>
    <row r="4" spans="1:8" x14ac:dyDescent="0.2">
      <c r="A4" s="69"/>
      <c r="B4" s="126"/>
      <c r="C4" s="126"/>
      <c r="D4" s="126"/>
      <c r="E4" s="126"/>
      <c r="F4" s="3"/>
      <c r="G4" s="4"/>
    </row>
    <row r="5" spans="1:8" x14ac:dyDescent="0.2">
      <c r="A5" s="69" t="s">
        <v>120</v>
      </c>
      <c r="B5" s="35" t="str">
        <f>numerodeconcurso</f>
        <v>2009/0257-0001</v>
      </c>
      <c r="C5" s="36" t="s">
        <v>1</v>
      </c>
      <c r="D5" s="56">
        <f>fechadeconcurso</f>
        <v>40017</v>
      </c>
      <c r="G5" s="4"/>
    </row>
    <row r="6" spans="1:8" x14ac:dyDescent="0.2">
      <c r="A6" s="69" t="s">
        <v>116</v>
      </c>
      <c r="B6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6"/>
      <c r="D6" s="126"/>
      <c r="E6" s="126"/>
      <c r="F6" s="36" t="s">
        <v>130</v>
      </c>
      <c r="G6" s="3" t="str">
        <f>plazocalculado&amp;" días"</f>
        <v>153 días</v>
      </c>
      <c r="H6" s="2"/>
    </row>
    <row r="7" spans="1:8" x14ac:dyDescent="0.2">
      <c r="A7" s="70"/>
      <c r="B7" s="126"/>
      <c r="C7" s="126"/>
      <c r="D7" s="126"/>
      <c r="E7" s="126"/>
      <c r="F7" s="36" t="s">
        <v>118</v>
      </c>
      <c r="G7" s="78">
        <f>fechainicio</f>
        <v>40026</v>
      </c>
      <c r="H7" s="2"/>
    </row>
    <row r="8" spans="1:8" x14ac:dyDescent="0.2">
      <c r="A8" s="70"/>
      <c r="B8" s="126"/>
      <c r="C8" s="126"/>
      <c r="D8" s="126"/>
      <c r="E8" s="126"/>
      <c r="F8" s="36"/>
      <c r="G8" s="78"/>
      <c r="H8" s="2"/>
    </row>
    <row r="9" spans="1:8" x14ac:dyDescent="0.2">
      <c r="A9" s="70"/>
      <c r="B9" s="126"/>
      <c r="C9" s="126"/>
      <c r="D9" s="126"/>
      <c r="E9" s="126"/>
      <c r="F9" s="36" t="s">
        <v>119</v>
      </c>
      <c r="G9" s="78">
        <f>fechaterminacion</f>
        <v>40178</v>
      </c>
      <c r="H9" s="2"/>
    </row>
    <row r="10" spans="1:8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G10" s="4"/>
    </row>
    <row r="11" spans="1:8" ht="12.75" thickTop="1" thickBot="1" x14ac:dyDescent="0.25">
      <c r="A11" s="113" t="s">
        <v>2</v>
      </c>
      <c r="B11" s="113"/>
      <c r="C11" s="113"/>
      <c r="D11" s="113"/>
      <c r="E11" s="80"/>
      <c r="F11" s="80"/>
      <c r="G11" s="80"/>
    </row>
    <row r="12" spans="1:8" ht="12.75" thickTop="1" thickBot="1" x14ac:dyDescent="0.25">
      <c r="A12" s="110" t="s">
        <v>3</v>
      </c>
      <c r="B12" s="111" t="s">
        <v>4</v>
      </c>
      <c r="C12" s="111" t="s">
        <v>5</v>
      </c>
      <c r="D12" s="84" t="s">
        <v>6</v>
      </c>
      <c r="E12" s="85"/>
      <c r="F12" s="85"/>
      <c r="G12" s="85"/>
    </row>
    <row r="13" spans="1:8" ht="12" thickTop="1" x14ac:dyDescent="0.2">
      <c r="A13" s="85" t="s">
        <v>7</v>
      </c>
      <c r="B13" s="85"/>
      <c r="C13" s="85"/>
      <c r="D13" s="85"/>
      <c r="E13" s="85"/>
      <c r="F13" s="85"/>
      <c r="G13" s="85"/>
    </row>
    <row r="14" spans="1:8" x14ac:dyDescent="0.2">
      <c r="A14" s="86" t="s">
        <v>106</v>
      </c>
      <c r="B14" s="87" t="s">
        <v>109</v>
      </c>
      <c r="C14" s="88" t="s">
        <v>8</v>
      </c>
      <c r="D14" s="90" t="s">
        <v>177</v>
      </c>
      <c r="E14" s="85"/>
      <c r="F14" s="85"/>
      <c r="G14" s="85"/>
    </row>
    <row r="15" spans="1:8" x14ac:dyDescent="0.2">
      <c r="A15" s="91"/>
      <c r="B15" s="85"/>
      <c r="C15" s="92"/>
      <c r="D15" s="89" t="s">
        <v>179</v>
      </c>
      <c r="E15" s="85"/>
      <c r="F15" s="85"/>
      <c r="G15" s="85"/>
    </row>
    <row r="16" spans="1:8" x14ac:dyDescent="0.2">
      <c r="A16" s="91"/>
      <c r="B16" s="85"/>
      <c r="C16" s="92"/>
      <c r="D16" s="94" t="s">
        <v>181</v>
      </c>
      <c r="E16" s="85"/>
      <c r="F16" s="85"/>
      <c r="G16" s="85"/>
    </row>
    <row r="17" spans="1:7" x14ac:dyDescent="0.2">
      <c r="A17" s="91"/>
      <c r="B17" s="85"/>
      <c r="C17" s="92"/>
      <c r="D17" s="95"/>
      <c r="E17" s="85"/>
      <c r="F17" s="85"/>
      <c r="G17" s="85"/>
    </row>
    <row r="18" spans="1:7" x14ac:dyDescent="0.2">
      <c r="A18" s="85" t="s">
        <v>112</v>
      </c>
      <c r="B18" s="85"/>
      <c r="C18" s="85"/>
      <c r="D18" s="85"/>
      <c r="E18" s="85"/>
      <c r="F18" s="96"/>
      <c r="G18" s="96"/>
    </row>
    <row r="19" spans="1:7" x14ac:dyDescent="0.2">
      <c r="A19" s="97"/>
      <c r="B19" s="98"/>
      <c r="C19" s="99"/>
      <c r="D19" s="100"/>
      <c r="E19" s="85"/>
      <c r="F19" s="85"/>
      <c r="G19" s="85"/>
    </row>
    <row r="20" spans="1:7" x14ac:dyDescent="0.2">
      <c r="A20" s="101"/>
      <c r="B20" s="102"/>
      <c r="C20" s="103" t="s">
        <v>113</v>
      </c>
      <c r="D20" s="104" t="s">
        <v>183</v>
      </c>
      <c r="E20" s="85"/>
      <c r="F20" s="85"/>
      <c r="G20" s="85"/>
    </row>
    <row r="21" spans="1:7" x14ac:dyDescent="0.2">
      <c r="A21" s="101"/>
      <c r="B21" s="102"/>
      <c r="C21" s="103" t="s">
        <v>114</v>
      </c>
      <c r="D21" s="104" t="s">
        <v>185</v>
      </c>
      <c r="E21" s="85"/>
      <c r="F21" s="85"/>
      <c r="G21" s="85"/>
    </row>
    <row r="22" spans="1:7" x14ac:dyDescent="0.2">
      <c r="A22" s="101"/>
      <c r="B22" s="102"/>
      <c r="C22" s="103" t="s">
        <v>198</v>
      </c>
      <c r="D22" s="105" t="s">
        <v>194</v>
      </c>
      <c r="E22" s="85"/>
      <c r="F22" s="85"/>
      <c r="G22" s="85"/>
    </row>
    <row r="23" spans="1:7" x14ac:dyDescent="0.2">
      <c r="A23" s="101"/>
      <c r="B23" s="102"/>
      <c r="C23" s="103" t="s">
        <v>199</v>
      </c>
      <c r="D23" s="105" t="s">
        <v>196</v>
      </c>
      <c r="E23" s="85"/>
      <c r="F23" s="85"/>
      <c r="G23" s="85"/>
    </row>
    <row r="24" spans="1:7" x14ac:dyDescent="0.2">
      <c r="A24" s="106" t="str">
        <f>cargo&amp;": "&amp;responsable</f>
        <v>DIRECTOR GENERAL: JORGE L. DÁVALOS MICELI</v>
      </c>
      <c r="B24" s="107"/>
      <c r="C24" s="108"/>
      <c r="D24" s="109"/>
      <c r="E24" s="85"/>
      <c r="F24" s="85"/>
      <c r="G24" s="85"/>
    </row>
    <row r="25" spans="1:7" x14ac:dyDescent="0.2">
      <c r="A25" s="85"/>
      <c r="B25" s="85"/>
      <c r="C25" s="85"/>
      <c r="D25" s="85"/>
      <c r="E25" s="85"/>
      <c r="F25" s="85"/>
      <c r="G25" s="112" t="s">
        <v>9</v>
      </c>
    </row>
  </sheetData>
  <mergeCells count="3">
    <mergeCell ref="B6:E9"/>
    <mergeCell ref="A2:E2"/>
    <mergeCell ref="B3:E4"/>
  </mergeCells>
  <pageMargins left="0.61" right="0.39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5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2.19921875" style="1" customWidth="1"/>
    <col min="4" max="5" width="18" style="1" customWidth="1"/>
    <col min="6" max="6" width="11.19921875" style="1"/>
    <col min="7" max="7" width="13.3984375" style="1" bestFit="1" customWidth="1"/>
    <col min="8" max="8" width="13" style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73"/>
      <c r="H2" s="74"/>
    </row>
    <row r="3" spans="1:9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4"/>
    </row>
    <row r="4" spans="1:9" x14ac:dyDescent="0.2">
      <c r="A4" s="69"/>
      <c r="B4" s="126"/>
      <c r="C4" s="126"/>
      <c r="D4" s="126"/>
      <c r="E4" s="126"/>
      <c r="F4" s="126"/>
      <c r="G4" s="3"/>
      <c r="H4" s="4"/>
    </row>
    <row r="5" spans="1:9" x14ac:dyDescent="0.2">
      <c r="A5" s="69" t="s">
        <v>259</v>
      </c>
      <c r="B5" s="35" t="str">
        <f>numerodeconcurso</f>
        <v>2009/0257-0001</v>
      </c>
      <c r="C5" s="3"/>
      <c r="D5" s="36" t="s">
        <v>1</v>
      </c>
      <c r="E5" s="56">
        <f>fechadeconcurso</f>
        <v>40017</v>
      </c>
      <c r="H5" s="4"/>
    </row>
    <row r="6" spans="1:9" x14ac:dyDescent="0.2">
      <c r="A6" s="69" t="s">
        <v>116</v>
      </c>
      <c r="B6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9"/>
      <c r="D6" s="129"/>
      <c r="E6" s="129"/>
      <c r="F6" s="129"/>
      <c r="G6" s="36" t="s">
        <v>130</v>
      </c>
      <c r="H6" s="3" t="str">
        <f>plazocalculado&amp;" días"</f>
        <v>153 días</v>
      </c>
      <c r="I6" s="2"/>
    </row>
    <row r="7" spans="1:9" x14ac:dyDescent="0.2">
      <c r="A7" s="69"/>
      <c r="B7" s="129"/>
      <c r="C7" s="129"/>
      <c r="D7" s="129"/>
      <c r="E7" s="129"/>
      <c r="F7" s="129"/>
      <c r="G7" s="36"/>
      <c r="H7" s="3"/>
      <c r="I7" s="2"/>
    </row>
    <row r="8" spans="1:9" x14ac:dyDescent="0.2">
      <c r="A8" s="70"/>
      <c r="B8" s="129"/>
      <c r="C8" s="129"/>
      <c r="D8" s="129"/>
      <c r="E8" s="129"/>
      <c r="F8" s="129"/>
      <c r="G8" s="36" t="s">
        <v>118</v>
      </c>
      <c r="H8" s="78">
        <f>fechainicio</f>
        <v>40026</v>
      </c>
      <c r="I8" s="2"/>
    </row>
    <row r="9" spans="1:9" x14ac:dyDescent="0.2">
      <c r="A9" s="70"/>
      <c r="B9" s="129"/>
      <c r="C9" s="129"/>
      <c r="D9" s="129"/>
      <c r="E9" s="129"/>
      <c r="F9" s="129"/>
      <c r="G9" s="36" t="s">
        <v>119</v>
      </c>
      <c r="H9" s="81">
        <f>fechaterminacion</f>
        <v>40178</v>
      </c>
    </row>
    <row r="10" spans="1:9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F10" s="5"/>
      <c r="G10" s="5"/>
      <c r="H10" s="6"/>
    </row>
    <row r="11" spans="1:9" ht="12.75" thickTop="1" thickBot="1" x14ac:dyDescent="0.25">
      <c r="A11" s="76" t="s">
        <v>20</v>
      </c>
      <c r="B11" s="77"/>
      <c r="E11" s="77"/>
    </row>
    <row r="12" spans="1:9" ht="12.75" thickTop="1" thickBot="1" x14ac:dyDescent="0.25">
      <c r="A12" s="82" t="s">
        <v>3</v>
      </c>
      <c r="B12" s="83" t="s">
        <v>21</v>
      </c>
      <c r="C12" s="83" t="s">
        <v>5</v>
      </c>
      <c r="D12" s="83" t="s">
        <v>22</v>
      </c>
      <c r="E12" s="84" t="s">
        <v>6</v>
      </c>
      <c r="F12" s="85"/>
      <c r="G12" s="85"/>
      <c r="H12" s="85"/>
    </row>
    <row r="13" spans="1:9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</row>
    <row r="14" spans="1:9" x14ac:dyDescent="0.2">
      <c r="A14" s="86" t="s">
        <v>106</v>
      </c>
      <c r="B14" s="87" t="s">
        <v>109</v>
      </c>
      <c r="C14" s="88" t="s">
        <v>8</v>
      </c>
      <c r="D14" s="89" t="s">
        <v>17</v>
      </c>
      <c r="E14" s="90" t="s">
        <v>177</v>
      </c>
      <c r="F14" s="85"/>
      <c r="G14" s="85"/>
      <c r="H14" s="85"/>
    </row>
    <row r="15" spans="1:9" x14ac:dyDescent="0.2">
      <c r="A15" s="91"/>
      <c r="B15" s="85"/>
      <c r="C15" s="92"/>
      <c r="D15" s="93"/>
      <c r="E15" s="89" t="s">
        <v>179</v>
      </c>
      <c r="F15" s="85"/>
      <c r="G15" s="85"/>
      <c r="H15" s="85"/>
    </row>
    <row r="16" spans="1:9" x14ac:dyDescent="0.2">
      <c r="A16" s="91"/>
      <c r="B16" s="85"/>
      <c r="C16" s="92"/>
      <c r="D16" s="93"/>
      <c r="E16" s="94" t="s">
        <v>181</v>
      </c>
      <c r="F16" s="85"/>
      <c r="G16" s="85"/>
      <c r="H16" s="85"/>
    </row>
    <row r="17" spans="1:8" x14ac:dyDescent="0.2">
      <c r="A17" s="91"/>
      <c r="B17" s="85"/>
      <c r="C17" s="92"/>
      <c r="D17" s="93"/>
      <c r="E17" s="95"/>
      <c r="F17" s="85"/>
      <c r="G17" s="85"/>
      <c r="H17" s="85"/>
    </row>
    <row r="18" spans="1:8" x14ac:dyDescent="0.2">
      <c r="A18" s="85" t="s">
        <v>112</v>
      </c>
      <c r="B18" s="85"/>
      <c r="C18" s="85"/>
      <c r="D18" s="85"/>
      <c r="E18" s="85"/>
      <c r="F18" s="96"/>
      <c r="G18" s="96"/>
      <c r="H18" s="85"/>
    </row>
    <row r="19" spans="1:8" x14ac:dyDescent="0.2">
      <c r="A19" s="97"/>
      <c r="B19" s="98"/>
      <c r="C19" s="98"/>
      <c r="D19" s="99"/>
      <c r="E19" s="100"/>
      <c r="F19" s="85"/>
      <c r="G19" s="85"/>
      <c r="H19" s="85"/>
    </row>
    <row r="20" spans="1:8" x14ac:dyDescent="0.2">
      <c r="A20" s="101"/>
      <c r="B20" s="102"/>
      <c r="C20" s="102"/>
      <c r="D20" s="103" t="s">
        <v>113</v>
      </c>
      <c r="E20" s="104" t="s">
        <v>183</v>
      </c>
      <c r="F20" s="85"/>
      <c r="G20" s="85"/>
      <c r="H20" s="85"/>
    </row>
    <row r="21" spans="1:8" x14ac:dyDescent="0.2">
      <c r="A21" s="101"/>
      <c r="B21" s="102"/>
      <c r="C21" s="102"/>
      <c r="D21" s="103" t="s">
        <v>114</v>
      </c>
      <c r="E21" s="104" t="s">
        <v>185</v>
      </c>
      <c r="F21" s="85"/>
      <c r="G21" s="85"/>
      <c r="H21" s="85"/>
    </row>
    <row r="22" spans="1:8" x14ac:dyDescent="0.2">
      <c r="A22" s="101"/>
      <c r="B22" s="102"/>
      <c r="C22" s="102"/>
      <c r="D22" s="103" t="s">
        <v>198</v>
      </c>
      <c r="E22" s="105" t="s">
        <v>194</v>
      </c>
      <c r="F22" s="85"/>
      <c r="G22" s="85"/>
      <c r="H22" s="85"/>
    </row>
    <row r="23" spans="1:8" x14ac:dyDescent="0.2">
      <c r="A23" s="101"/>
      <c r="B23" s="102"/>
      <c r="C23" s="102"/>
      <c r="D23" s="103" t="s">
        <v>199</v>
      </c>
      <c r="E23" s="105" t="s">
        <v>196</v>
      </c>
      <c r="F23" s="85"/>
      <c r="G23" s="85"/>
      <c r="H23" s="85"/>
    </row>
    <row r="24" spans="1:8" x14ac:dyDescent="0.2">
      <c r="A24" s="106" t="str">
        <f>cargo&amp;": "&amp;responsable</f>
        <v>DIRECTOR GENERAL: JORGE L. DÁVALOS MICELI</v>
      </c>
      <c r="B24" s="107"/>
      <c r="C24" s="107"/>
      <c r="D24" s="108"/>
      <c r="E24" s="109"/>
      <c r="F24" s="85"/>
      <c r="G24" s="85"/>
      <c r="H24" s="85"/>
    </row>
    <row r="25" spans="1:8" x14ac:dyDescent="0.2">
      <c r="A25" s="85"/>
      <c r="B25" s="85"/>
      <c r="C25" s="85"/>
      <c r="D25" s="85"/>
      <c r="E25" s="85"/>
      <c r="F25" s="85"/>
      <c r="G25" s="85"/>
      <c r="H25" s="85" t="s">
        <v>9</v>
      </c>
    </row>
  </sheetData>
  <mergeCells count="3">
    <mergeCell ref="B6:F9"/>
    <mergeCell ref="A2:F2"/>
    <mergeCell ref="B3:F4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3984375" defaultRowHeight="9" x14ac:dyDescent="0.15"/>
  <cols>
    <col min="1" max="1" width="28.19921875" style="34" customWidth="1"/>
    <col min="2" max="2" width="65.796875" style="34" customWidth="1"/>
    <col min="3" max="16384" width="9.3984375" style="8"/>
  </cols>
  <sheetData>
    <row r="1" spans="1:2" ht="12.75" customHeight="1" x14ac:dyDescent="0.15">
      <c r="A1" s="28" t="s">
        <v>104</v>
      </c>
      <c r="B1" s="28"/>
    </row>
    <row r="2" spans="1:2" ht="12.75" customHeight="1" x14ac:dyDescent="0.15">
      <c r="A2" s="28"/>
      <c r="B2" s="28"/>
    </row>
    <row r="3" spans="1:2" ht="14.25" customHeight="1" x14ac:dyDescent="0.15">
      <c r="A3" s="50" t="s">
        <v>164</v>
      </c>
      <c r="B3" s="29"/>
    </row>
    <row r="4" spans="1:2" ht="12.75" customHeight="1" x14ac:dyDescent="0.15">
      <c r="A4" s="30" t="s">
        <v>105</v>
      </c>
      <c r="B4" s="31" t="s">
        <v>25</v>
      </c>
    </row>
    <row r="5" spans="1:2" ht="12.75" customHeight="1" x14ac:dyDescent="0.15">
      <c r="A5" s="40" t="s">
        <v>179</v>
      </c>
      <c r="B5" s="51" t="s">
        <v>180</v>
      </c>
    </row>
    <row r="6" spans="1:2" ht="12.75" customHeight="1" x14ac:dyDescent="0.15">
      <c r="A6" s="18" t="s">
        <v>106</v>
      </c>
      <c r="B6" s="32" t="s">
        <v>200</v>
      </c>
    </row>
    <row r="7" spans="1:2" ht="12.75" customHeight="1" x14ac:dyDescent="0.15">
      <c r="A7" s="18" t="s">
        <v>107</v>
      </c>
      <c r="B7" s="32" t="s">
        <v>108</v>
      </c>
    </row>
    <row r="8" spans="1:2" ht="12.75" customHeight="1" x14ac:dyDescent="0.15">
      <c r="A8" s="18" t="s">
        <v>256</v>
      </c>
      <c r="B8" s="32" t="s">
        <v>257</v>
      </c>
    </row>
    <row r="9" spans="1:2" ht="12.75" customHeight="1" x14ac:dyDescent="0.15">
      <c r="A9" s="18" t="s">
        <v>18</v>
      </c>
      <c r="B9" s="33" t="s">
        <v>110</v>
      </c>
    </row>
    <row r="10" spans="1:2" ht="12.75" customHeight="1" x14ac:dyDescent="0.15">
      <c r="A10" s="18" t="s">
        <v>109</v>
      </c>
      <c r="B10" s="32" t="s">
        <v>202</v>
      </c>
    </row>
    <row r="11" spans="1:2" ht="12.75" customHeight="1" x14ac:dyDescent="0.15">
      <c r="A11" s="40" t="s">
        <v>181</v>
      </c>
      <c r="B11" s="51" t="s">
        <v>182</v>
      </c>
    </row>
    <row r="12" spans="1:2" ht="12.75" customHeight="1" x14ac:dyDescent="0.15">
      <c r="A12" s="18" t="s">
        <v>19</v>
      </c>
      <c r="B12" s="33" t="s">
        <v>204</v>
      </c>
    </row>
    <row r="13" spans="1:2" ht="12.75" customHeight="1" x14ac:dyDescent="0.15">
      <c r="A13" s="40" t="s">
        <v>177</v>
      </c>
      <c r="B13" s="51" t="s">
        <v>178</v>
      </c>
    </row>
    <row r="14" spans="1:2" ht="12.75" customHeight="1" x14ac:dyDescent="0.15">
      <c r="A14" s="17" t="s">
        <v>6</v>
      </c>
      <c r="B14" s="33" t="s">
        <v>111</v>
      </c>
    </row>
    <row r="15" spans="1:2" x14ac:dyDescent="0.15">
      <c r="A15" s="18" t="s">
        <v>8</v>
      </c>
      <c r="B15" s="32" t="s">
        <v>201</v>
      </c>
    </row>
    <row r="16" spans="1:2" x14ac:dyDescent="0.15">
      <c r="A16" s="18" t="s">
        <v>17</v>
      </c>
      <c r="B16" s="32" t="s">
        <v>203</v>
      </c>
    </row>
    <row r="17" spans="1:2" ht="12.75" x14ac:dyDescent="0.2">
      <c r="A17" s="53" t="s">
        <v>205</v>
      </c>
      <c r="B17" s="54"/>
    </row>
    <row r="18" spans="1:2" x14ac:dyDescent="0.15">
      <c r="A18" s="54" t="s">
        <v>230</v>
      </c>
      <c r="B18" s="54" t="s">
        <v>231</v>
      </c>
    </row>
    <row r="19" spans="1:2" x14ac:dyDescent="0.15">
      <c r="A19" s="54" t="s">
        <v>208</v>
      </c>
      <c r="B19" s="54" t="s">
        <v>209</v>
      </c>
    </row>
    <row r="20" spans="1:2" ht="12.75" x14ac:dyDescent="0.2">
      <c r="A20" s="54" t="s">
        <v>206</v>
      </c>
      <c r="B20" s="55" t="s">
        <v>207</v>
      </c>
    </row>
    <row r="21" spans="1:2" ht="12.75" x14ac:dyDescent="0.2">
      <c r="A21" s="55" t="s">
        <v>210</v>
      </c>
      <c r="B21" s="55" t="s">
        <v>211</v>
      </c>
    </row>
    <row r="22" spans="1:2" x14ac:dyDescent="0.15">
      <c r="A22" s="54" t="s">
        <v>212</v>
      </c>
      <c r="B22" s="54" t="s">
        <v>213</v>
      </c>
    </row>
    <row r="23" spans="1:2" x14ac:dyDescent="0.15">
      <c r="A23" s="54" t="s">
        <v>214</v>
      </c>
      <c r="B23" s="54" t="s">
        <v>215</v>
      </c>
    </row>
    <row r="24" spans="1:2" x14ac:dyDescent="0.15">
      <c r="A24" s="54" t="s">
        <v>216</v>
      </c>
      <c r="B24" s="54" t="s">
        <v>217</v>
      </c>
    </row>
    <row r="25" spans="1:2" x14ac:dyDescent="0.15">
      <c r="A25" s="54" t="s">
        <v>218</v>
      </c>
      <c r="B25" s="54" t="s">
        <v>219</v>
      </c>
    </row>
    <row r="26" spans="1:2" x14ac:dyDescent="0.15">
      <c r="A26" s="54" t="s">
        <v>220</v>
      </c>
      <c r="B26" s="54" t="s">
        <v>221</v>
      </c>
    </row>
    <row r="27" spans="1:2" x14ac:dyDescent="0.15">
      <c r="A27" s="54" t="s">
        <v>222</v>
      </c>
      <c r="B27" s="54" t="s">
        <v>223</v>
      </c>
    </row>
    <row r="28" spans="1:2" ht="12.75" x14ac:dyDescent="0.2">
      <c r="A28" s="55" t="s">
        <v>224</v>
      </c>
      <c r="B28" s="55" t="s">
        <v>225</v>
      </c>
    </row>
    <row r="29" spans="1:2" ht="12.75" x14ac:dyDescent="0.2">
      <c r="A29" s="55" t="s">
        <v>226</v>
      </c>
      <c r="B29" s="55" t="s">
        <v>227</v>
      </c>
    </row>
    <row r="30" spans="1:2" x14ac:dyDescent="0.15">
      <c r="A30" s="54" t="s">
        <v>228</v>
      </c>
      <c r="B30" s="54" t="s">
        <v>229</v>
      </c>
    </row>
    <row r="31" spans="1:2" ht="12.75" x14ac:dyDescent="0.15">
      <c r="A31" s="12" t="s">
        <v>163</v>
      </c>
      <c r="B31" s="22"/>
    </row>
    <row r="32" spans="1:2" ht="12.75" x14ac:dyDescent="0.2">
      <c r="A32" s="46" t="s">
        <v>185</v>
      </c>
      <c r="B32" s="46" t="s">
        <v>186</v>
      </c>
    </row>
    <row r="33" spans="1:2" ht="12.75" x14ac:dyDescent="0.15">
      <c r="A33" s="40" t="s">
        <v>191</v>
      </c>
      <c r="B33" s="18" t="s">
        <v>192</v>
      </c>
    </row>
    <row r="34" spans="1:2" ht="12.75" x14ac:dyDescent="0.15">
      <c r="A34" s="40" t="s">
        <v>189</v>
      </c>
      <c r="B34" s="18" t="s">
        <v>190</v>
      </c>
    </row>
    <row r="35" spans="1:2" ht="12.75" x14ac:dyDescent="0.15">
      <c r="A35" s="40" t="s">
        <v>196</v>
      </c>
      <c r="B35" s="18" t="s">
        <v>197</v>
      </c>
    </row>
    <row r="36" spans="1:2" ht="12.75" x14ac:dyDescent="0.2">
      <c r="A36" s="47" t="s">
        <v>183</v>
      </c>
      <c r="B36" s="47" t="s">
        <v>184</v>
      </c>
    </row>
    <row r="37" spans="1:2" ht="12.75" x14ac:dyDescent="0.15">
      <c r="A37" s="40" t="s">
        <v>187</v>
      </c>
      <c r="B37" s="18" t="s">
        <v>188</v>
      </c>
    </row>
    <row r="38" spans="1:2" ht="12.75" x14ac:dyDescent="0.15">
      <c r="A38" s="40" t="s">
        <v>194</v>
      </c>
      <c r="B38" s="18" t="s">
        <v>195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showGridLines="0" showZeros="0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" style="1" customWidth="1"/>
    <col min="6" max="6" width="12.19921875" style="1" bestFit="1" customWidth="1"/>
    <col min="7" max="7" width="16" style="1" customWidth="1"/>
    <col min="8" max="10" width="18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71"/>
      <c r="I2" s="72"/>
    </row>
    <row r="3" spans="1:10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3"/>
      <c r="I3" s="4"/>
    </row>
    <row r="4" spans="1:10" x14ac:dyDescent="0.2">
      <c r="A4" s="69"/>
      <c r="B4" s="126"/>
      <c r="C4" s="126"/>
      <c r="D4" s="126"/>
      <c r="E4" s="126"/>
      <c r="F4" s="126"/>
      <c r="G4" s="3"/>
      <c r="H4" s="3"/>
      <c r="I4" s="4"/>
    </row>
    <row r="5" spans="1:10" x14ac:dyDescent="0.2">
      <c r="A5" s="69" t="s">
        <v>259</v>
      </c>
      <c r="B5" s="35" t="str">
        <f>numerodeconcurso</f>
        <v>2009/0257-0001</v>
      </c>
      <c r="C5" s="3"/>
      <c r="D5" s="3"/>
      <c r="F5" s="36" t="s">
        <v>1</v>
      </c>
      <c r="G5" s="56">
        <f>fechadeconcurso</f>
        <v>40017</v>
      </c>
      <c r="I5" s="4"/>
    </row>
    <row r="6" spans="1:10" x14ac:dyDescent="0.2">
      <c r="A6" s="69" t="s">
        <v>116</v>
      </c>
      <c r="B6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9"/>
      <c r="D6" s="129"/>
      <c r="E6" s="129"/>
      <c r="F6" s="129"/>
      <c r="G6" s="129"/>
      <c r="H6" s="36" t="s">
        <v>130</v>
      </c>
      <c r="I6" s="3" t="str">
        <f>plazocalculado&amp;" días"</f>
        <v>153 días</v>
      </c>
      <c r="J6" s="2"/>
    </row>
    <row r="7" spans="1:10" x14ac:dyDescent="0.2">
      <c r="A7" s="70"/>
      <c r="B7" s="129"/>
      <c r="C7" s="129"/>
      <c r="D7" s="129"/>
      <c r="E7" s="129"/>
      <c r="F7" s="129"/>
      <c r="G7" s="129"/>
      <c r="H7" s="36" t="s">
        <v>118</v>
      </c>
      <c r="I7" s="78">
        <f>fechainicio</f>
        <v>40026</v>
      </c>
      <c r="J7" s="2"/>
    </row>
    <row r="8" spans="1:10" x14ac:dyDescent="0.2">
      <c r="A8" s="70"/>
      <c r="B8" s="129"/>
      <c r="C8" s="129"/>
      <c r="D8" s="129"/>
      <c r="E8" s="129"/>
      <c r="F8" s="129"/>
      <c r="G8" s="129"/>
      <c r="H8" s="36"/>
      <c r="I8" s="78"/>
      <c r="J8" s="2"/>
    </row>
    <row r="9" spans="1:10" x14ac:dyDescent="0.2">
      <c r="A9" s="70"/>
      <c r="B9" s="129"/>
      <c r="C9" s="129"/>
      <c r="D9" s="129"/>
      <c r="E9" s="129"/>
      <c r="F9" s="129"/>
      <c r="G9" s="129"/>
      <c r="H9" s="36" t="s">
        <v>119</v>
      </c>
      <c r="I9" s="78">
        <f>fechaterminacion</f>
        <v>40178</v>
      </c>
      <c r="J9" s="2"/>
    </row>
    <row r="10" spans="1:10" ht="12" thickBot="1" x14ac:dyDescent="0.25">
      <c r="A10" s="69" t="s">
        <v>117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I10" s="4"/>
    </row>
    <row r="11" spans="1:10" ht="12.75" thickTop="1" thickBot="1" x14ac:dyDescent="0.25">
      <c r="A11" s="113" t="s">
        <v>10</v>
      </c>
      <c r="B11" s="113"/>
      <c r="C11" s="113"/>
      <c r="D11" s="113"/>
      <c r="E11" s="113"/>
      <c r="F11" s="113"/>
      <c r="G11" s="113"/>
      <c r="H11" s="113"/>
      <c r="I11" s="113"/>
    </row>
    <row r="12" spans="1:10" ht="28.5" thickTop="1" thickBot="1" x14ac:dyDescent="0.25">
      <c r="A12" s="110" t="s">
        <v>3</v>
      </c>
      <c r="B12" s="111" t="s">
        <v>4</v>
      </c>
      <c r="C12" s="111" t="s">
        <v>5</v>
      </c>
      <c r="D12" s="111" t="s">
        <v>11</v>
      </c>
      <c r="E12" s="111" t="s">
        <v>12</v>
      </c>
      <c r="F12" s="111" t="s">
        <v>13</v>
      </c>
      <c r="G12" s="111" t="s">
        <v>14</v>
      </c>
      <c r="H12" s="111" t="s">
        <v>15</v>
      </c>
      <c r="I12" s="111" t="s">
        <v>16</v>
      </c>
      <c r="J12" s="124" t="s">
        <v>6</v>
      </c>
    </row>
    <row r="13" spans="1:10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2">
      <c r="A14" s="86" t="s">
        <v>106</v>
      </c>
      <c r="B14" s="87" t="s">
        <v>109</v>
      </c>
      <c r="C14" s="88" t="s">
        <v>8</v>
      </c>
      <c r="D14" s="88">
        <f>IF(C14&lt;&gt;"",8,"")</f>
        <v>8</v>
      </c>
      <c r="E14" s="88">
        <f>IF(C14&lt;&gt;"",1,"")</f>
        <v>1</v>
      </c>
      <c r="F14" s="114" t="e">
        <f>IF(C14&lt;&gt;"",G14/(D14*E14),"")</f>
        <v>#VALUE!</v>
      </c>
      <c r="G14" s="125" t="s">
        <v>17</v>
      </c>
      <c r="H14" s="116" t="s">
        <v>18</v>
      </c>
      <c r="I14" s="117" t="s">
        <v>19</v>
      </c>
      <c r="J14" s="90" t="s">
        <v>177</v>
      </c>
    </row>
    <row r="15" spans="1:10" x14ac:dyDescent="0.2">
      <c r="A15" s="91"/>
      <c r="B15" s="85"/>
      <c r="C15" s="92"/>
      <c r="D15" s="92"/>
      <c r="E15" s="92"/>
      <c r="F15" s="92"/>
      <c r="G15" s="92"/>
      <c r="H15" s="112"/>
      <c r="I15" s="93"/>
      <c r="J15" s="89" t="s">
        <v>179</v>
      </c>
    </row>
    <row r="16" spans="1:10" x14ac:dyDescent="0.2">
      <c r="A16" s="91"/>
      <c r="B16" s="85"/>
      <c r="C16" s="92"/>
      <c r="D16" s="92"/>
      <c r="E16" s="92"/>
      <c r="F16" s="92"/>
      <c r="G16" s="92"/>
      <c r="H16" s="112"/>
      <c r="I16" s="93"/>
      <c r="J16" s="94" t="s">
        <v>181</v>
      </c>
    </row>
    <row r="17" spans="1:10" x14ac:dyDescent="0.2">
      <c r="A17" s="91"/>
      <c r="B17" s="85"/>
      <c r="C17" s="92"/>
      <c r="D17" s="92"/>
      <c r="E17" s="92"/>
      <c r="F17" s="92"/>
      <c r="G17" s="92"/>
      <c r="H17" s="112"/>
      <c r="I17" s="93"/>
      <c r="J17" s="95"/>
    </row>
    <row r="18" spans="1:10" x14ac:dyDescent="0.2">
      <c r="A18" s="85" t="s">
        <v>112</v>
      </c>
      <c r="B18" s="85"/>
      <c r="C18" s="85"/>
      <c r="D18" s="85"/>
      <c r="E18" s="85"/>
      <c r="F18" s="96"/>
      <c r="G18" s="96"/>
      <c r="H18" s="85"/>
      <c r="I18" s="85"/>
      <c r="J18" s="85"/>
    </row>
    <row r="19" spans="1:10" x14ac:dyDescent="0.2">
      <c r="A19" s="97"/>
      <c r="B19" s="98"/>
      <c r="C19" s="98"/>
      <c r="D19" s="98"/>
      <c r="E19" s="98"/>
      <c r="F19" s="98"/>
      <c r="G19" s="98"/>
      <c r="H19" s="98"/>
      <c r="I19" s="99"/>
      <c r="J19" s="120"/>
    </row>
    <row r="20" spans="1:10" x14ac:dyDescent="0.2">
      <c r="A20" s="101"/>
      <c r="B20" s="102" t="str">
        <f>cargo&amp;": "&amp;responsable</f>
        <v>DIRECTOR GENERAL: JORGE L. DÁVALOS MICELI</v>
      </c>
      <c r="C20" s="96"/>
      <c r="D20" s="96"/>
      <c r="E20" s="96"/>
      <c r="F20" s="96"/>
      <c r="G20" s="96"/>
      <c r="H20" s="96"/>
      <c r="I20" s="103" t="s">
        <v>113</v>
      </c>
      <c r="J20" s="104" t="s">
        <v>183</v>
      </c>
    </row>
    <row r="21" spans="1:10" x14ac:dyDescent="0.2">
      <c r="A21" s="122"/>
      <c r="B21" s="107"/>
      <c r="C21" s="107"/>
      <c r="D21" s="107"/>
      <c r="E21" s="107"/>
      <c r="F21" s="107"/>
      <c r="G21" s="107"/>
      <c r="H21" s="107"/>
      <c r="I21" s="108" t="s">
        <v>114</v>
      </c>
      <c r="J21" s="109" t="s">
        <v>185</v>
      </c>
    </row>
    <row r="22" spans="1:10" x14ac:dyDescent="0.2">
      <c r="A22" s="85"/>
      <c r="B22" s="85"/>
      <c r="C22" s="85"/>
      <c r="D22" s="85"/>
      <c r="E22" s="85"/>
      <c r="F22" s="85"/>
      <c r="G22" s="85"/>
      <c r="H22" s="85"/>
      <c r="I22" s="85"/>
      <c r="J22" s="112" t="s">
        <v>9</v>
      </c>
    </row>
  </sheetData>
  <mergeCells count="3">
    <mergeCell ref="B3:F4"/>
    <mergeCell ref="A2:G2"/>
    <mergeCell ref="B6:G9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1"/>
  <sheetViews>
    <sheetView showGridLines="0" showZeros="0" zoomScaleNormal="100" workbookViewId="0">
      <selection activeCell="H26" sqref="H26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8" style="1" bestFit="1" customWidth="1"/>
    <col min="5" max="5" width="11" style="1" customWidth="1"/>
    <col min="6" max="6" width="12.19921875" style="1" bestFit="1" customWidth="1"/>
    <col min="7" max="7" width="16" style="1" customWidth="1"/>
    <col min="8" max="8" width="18" style="1" customWidth="1"/>
    <col min="9" max="9" width="12.19921875" style="1" bestFit="1" customWidth="1"/>
    <col min="10" max="10" width="10" style="1" customWidth="1"/>
    <col min="11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71"/>
      <c r="I2" s="72"/>
    </row>
    <row r="3" spans="1:10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3"/>
      <c r="I3" s="4"/>
    </row>
    <row r="4" spans="1:10" x14ac:dyDescent="0.2">
      <c r="A4" s="69"/>
      <c r="B4" s="126"/>
      <c r="C4" s="126"/>
      <c r="D4" s="126"/>
      <c r="E4" s="126"/>
      <c r="F4" s="126"/>
      <c r="G4" s="3"/>
      <c r="H4" s="3"/>
      <c r="I4" s="4"/>
    </row>
    <row r="5" spans="1:10" x14ac:dyDescent="0.2">
      <c r="A5" s="69" t="s">
        <v>259</v>
      </c>
      <c r="B5" s="35" t="str">
        <f>numerodeconcurso</f>
        <v>2009/0257-0001</v>
      </c>
      <c r="C5" s="3"/>
      <c r="D5" s="3"/>
      <c r="F5" s="36" t="s">
        <v>1</v>
      </c>
      <c r="G5" s="56">
        <f>fechadeconcurso</f>
        <v>40017</v>
      </c>
      <c r="I5" s="4"/>
    </row>
    <row r="6" spans="1:10" x14ac:dyDescent="0.2">
      <c r="A6" s="69" t="s">
        <v>116</v>
      </c>
      <c r="B6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9"/>
      <c r="D6" s="129"/>
      <c r="E6" s="129"/>
      <c r="F6" s="129"/>
      <c r="G6" s="129"/>
      <c r="H6" s="36" t="s">
        <v>130</v>
      </c>
      <c r="I6" s="79" t="str">
        <f>plazocalculado&amp;" días"</f>
        <v>153 días</v>
      </c>
      <c r="J6" s="2"/>
    </row>
    <row r="7" spans="1:10" x14ac:dyDescent="0.2">
      <c r="A7" s="70"/>
      <c r="B7" s="129"/>
      <c r="C7" s="129"/>
      <c r="D7" s="129"/>
      <c r="E7" s="129"/>
      <c r="F7" s="129"/>
      <c r="G7" s="129"/>
      <c r="H7" s="36" t="s">
        <v>118</v>
      </c>
      <c r="I7" s="78">
        <f>fechainicio</f>
        <v>40026</v>
      </c>
      <c r="J7" s="2"/>
    </row>
    <row r="8" spans="1:10" x14ac:dyDescent="0.2">
      <c r="A8" s="70"/>
      <c r="B8" s="129"/>
      <c r="C8" s="129"/>
      <c r="D8" s="129"/>
      <c r="E8" s="129"/>
      <c r="F8" s="129"/>
      <c r="G8" s="129"/>
      <c r="H8" s="36"/>
      <c r="I8" s="78"/>
      <c r="J8" s="2"/>
    </row>
    <row r="9" spans="1:10" x14ac:dyDescent="0.2">
      <c r="A9" s="70"/>
      <c r="B9" s="129"/>
      <c r="C9" s="129"/>
      <c r="D9" s="129"/>
      <c r="E9" s="129"/>
      <c r="F9" s="129"/>
      <c r="G9" s="129"/>
      <c r="H9" s="36" t="s">
        <v>119</v>
      </c>
      <c r="I9" s="78">
        <f>fechaterminacion</f>
        <v>40178</v>
      </c>
      <c r="J9" s="2"/>
    </row>
    <row r="10" spans="1:10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D10" s="3"/>
      <c r="I10" s="4"/>
    </row>
    <row r="11" spans="1:10" ht="12.75" thickTop="1" thickBot="1" x14ac:dyDescent="0.25">
      <c r="A11" s="113" t="s">
        <v>10</v>
      </c>
      <c r="B11" s="113"/>
      <c r="C11" s="113"/>
      <c r="D11" s="113"/>
      <c r="E11" s="113"/>
      <c r="F11" s="113"/>
      <c r="G11" s="113"/>
      <c r="H11" s="113"/>
      <c r="I11" s="80"/>
    </row>
    <row r="12" spans="1:10" ht="28.5" thickTop="1" thickBot="1" x14ac:dyDescent="0.25">
      <c r="A12" s="110" t="s">
        <v>3</v>
      </c>
      <c r="B12" s="111" t="s">
        <v>4</v>
      </c>
      <c r="C12" s="111" t="s">
        <v>5</v>
      </c>
      <c r="D12" s="111" t="s">
        <v>11</v>
      </c>
      <c r="E12" s="111" t="s">
        <v>12</v>
      </c>
      <c r="F12" s="111" t="s">
        <v>13</v>
      </c>
      <c r="G12" s="111" t="s">
        <v>14</v>
      </c>
      <c r="H12" s="124" t="s">
        <v>6</v>
      </c>
      <c r="I12" s="85"/>
      <c r="J12" s="85"/>
    </row>
    <row r="13" spans="1:10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2">
      <c r="A14" s="86" t="s">
        <v>106</v>
      </c>
      <c r="B14" s="87" t="s">
        <v>109</v>
      </c>
      <c r="C14" s="88" t="s">
        <v>8</v>
      </c>
      <c r="D14" s="88">
        <f>IF(C14&lt;&gt;"",8,"")</f>
        <v>8</v>
      </c>
      <c r="E14" s="88">
        <f>IF(C14&lt;&gt;"",1,"")</f>
        <v>1</v>
      </c>
      <c r="F14" s="114" t="e">
        <f>IF(C14&lt;&gt;"",G14/(D14*E14),"")</f>
        <v>#VALUE!</v>
      </c>
      <c r="G14" s="125" t="s">
        <v>17</v>
      </c>
      <c r="H14" s="90" t="s">
        <v>177</v>
      </c>
      <c r="I14" s="85"/>
      <c r="J14" s="85"/>
    </row>
    <row r="15" spans="1:10" x14ac:dyDescent="0.2">
      <c r="A15" s="91"/>
      <c r="B15" s="85"/>
      <c r="C15" s="92"/>
      <c r="D15" s="92"/>
      <c r="E15" s="92"/>
      <c r="F15" s="92"/>
      <c r="G15" s="92"/>
      <c r="H15" s="89" t="s">
        <v>179</v>
      </c>
      <c r="I15" s="85"/>
      <c r="J15" s="85"/>
    </row>
    <row r="16" spans="1:10" x14ac:dyDescent="0.2">
      <c r="A16" s="91"/>
      <c r="B16" s="85"/>
      <c r="C16" s="92"/>
      <c r="D16" s="92"/>
      <c r="E16" s="92"/>
      <c r="F16" s="92"/>
      <c r="G16" s="92"/>
      <c r="H16" s="94"/>
      <c r="I16" s="85"/>
      <c r="J16" s="85"/>
    </row>
    <row r="17" spans="1:10" x14ac:dyDescent="0.2">
      <c r="A17" s="85" t="s">
        <v>112</v>
      </c>
      <c r="B17" s="85"/>
      <c r="C17" s="85"/>
      <c r="D17" s="85"/>
      <c r="E17" s="85"/>
      <c r="F17" s="96"/>
      <c r="G17" s="96"/>
      <c r="H17" s="85"/>
      <c r="I17" s="85"/>
      <c r="J17" s="85"/>
    </row>
    <row r="18" spans="1:10" x14ac:dyDescent="0.2">
      <c r="A18" s="97"/>
      <c r="B18" s="98"/>
      <c r="C18" s="98"/>
      <c r="D18" s="98"/>
      <c r="E18" s="98"/>
      <c r="F18" s="98"/>
      <c r="G18" s="98"/>
      <c r="H18" s="120"/>
    </row>
    <row r="19" spans="1:10" x14ac:dyDescent="0.2">
      <c r="A19" s="101"/>
      <c r="B19" s="102" t="str">
        <f>cargo&amp;": "&amp;responsable</f>
        <v>DIRECTOR GENERAL: JORGE L. DÁVALOS MICELI</v>
      </c>
      <c r="C19" s="96"/>
      <c r="D19" s="96"/>
      <c r="E19" s="96"/>
      <c r="F19" s="96"/>
      <c r="G19" s="96"/>
      <c r="H19" s="104"/>
    </row>
    <row r="20" spans="1:10" x14ac:dyDescent="0.2">
      <c r="A20" s="122"/>
      <c r="B20" s="107"/>
      <c r="C20" s="107"/>
      <c r="D20" s="107"/>
      <c r="E20" s="107"/>
      <c r="F20" s="107"/>
      <c r="G20" s="107"/>
      <c r="H20" s="109"/>
    </row>
    <row r="21" spans="1:10" x14ac:dyDescent="0.2">
      <c r="A21" s="85"/>
      <c r="B21" s="85"/>
      <c r="C21" s="85"/>
      <c r="D21" s="85"/>
      <c r="E21" s="85"/>
      <c r="F21" s="85"/>
      <c r="G21" s="85"/>
      <c r="H21" s="85"/>
      <c r="I21" s="85"/>
      <c r="J21" s="112" t="s">
        <v>9</v>
      </c>
    </row>
  </sheetData>
  <mergeCells count="3">
    <mergeCell ref="B3:F4"/>
    <mergeCell ref="A2:G2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6" style="1" customWidth="1"/>
    <col min="3" max="3" width="10" style="1" customWidth="1"/>
    <col min="4" max="4" width="18" style="1" customWidth="1"/>
    <col min="5" max="5" width="12.19921875" style="1" bestFit="1" customWidth="1"/>
    <col min="6" max="6" width="13.3984375" style="1" bestFit="1" customWidth="1"/>
    <col min="7" max="7" width="13" style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71"/>
      <c r="G2" s="72"/>
    </row>
    <row r="3" spans="1:8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3"/>
      <c r="G3" s="4"/>
    </row>
    <row r="4" spans="1:8" x14ac:dyDescent="0.2">
      <c r="A4" s="69"/>
      <c r="B4" s="126"/>
      <c r="C4" s="126"/>
      <c r="D4" s="126"/>
      <c r="E4" s="126"/>
      <c r="F4" s="3"/>
      <c r="G4" s="4"/>
    </row>
    <row r="5" spans="1:8" x14ac:dyDescent="0.2">
      <c r="A5" s="69" t="s">
        <v>259</v>
      </c>
      <c r="B5" s="35" t="str">
        <f>numerodeconcurso</f>
        <v>2009/0257-0001</v>
      </c>
      <c r="D5" s="36" t="s">
        <v>1</v>
      </c>
      <c r="E5" s="56">
        <f>fechadeconcurso</f>
        <v>40017</v>
      </c>
      <c r="G5" s="4"/>
    </row>
    <row r="6" spans="1:8" x14ac:dyDescent="0.2">
      <c r="A6" s="69" t="s">
        <v>116</v>
      </c>
      <c r="B6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6"/>
      <c r="D6" s="126"/>
      <c r="E6" s="126"/>
      <c r="F6" s="36" t="s">
        <v>130</v>
      </c>
      <c r="G6" s="4" t="str">
        <f>plazocalculado&amp;" días"</f>
        <v>153 días</v>
      </c>
    </row>
    <row r="7" spans="1:8" x14ac:dyDescent="0.2">
      <c r="A7" s="70"/>
      <c r="B7" s="126"/>
      <c r="C7" s="126"/>
      <c r="D7" s="126"/>
      <c r="E7" s="126"/>
      <c r="F7" s="36" t="s">
        <v>118</v>
      </c>
      <c r="G7" s="78">
        <f>fechainicio</f>
        <v>40026</v>
      </c>
      <c r="H7" s="2"/>
    </row>
    <row r="8" spans="1:8" x14ac:dyDescent="0.2">
      <c r="A8" s="70"/>
      <c r="B8" s="126"/>
      <c r="C8" s="126"/>
      <c r="D8" s="126"/>
      <c r="E8" s="126"/>
      <c r="F8" s="36"/>
      <c r="G8" s="81"/>
      <c r="H8" s="3"/>
    </row>
    <row r="9" spans="1:8" x14ac:dyDescent="0.2">
      <c r="A9" s="70"/>
      <c r="B9" s="126"/>
      <c r="C9" s="126"/>
      <c r="D9" s="126"/>
      <c r="E9" s="126"/>
      <c r="F9" s="36" t="s">
        <v>119</v>
      </c>
      <c r="G9" s="81">
        <f>fechaterminacion</f>
        <v>40178</v>
      </c>
    </row>
    <row r="10" spans="1:8" ht="12" thickBot="1" x14ac:dyDescent="0.25">
      <c r="A10" s="69" t="s">
        <v>117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E10" s="5"/>
      <c r="G10" s="4"/>
    </row>
    <row r="11" spans="1:8" ht="12.75" thickTop="1" thickBot="1" x14ac:dyDescent="0.25">
      <c r="A11" s="76" t="s">
        <v>2</v>
      </c>
      <c r="D11" s="77"/>
      <c r="F11" s="80"/>
      <c r="G11" s="80"/>
    </row>
    <row r="12" spans="1:8" ht="12.75" thickTop="1" thickBot="1" x14ac:dyDescent="0.25">
      <c r="A12" s="110" t="s">
        <v>3</v>
      </c>
      <c r="B12" s="111" t="s">
        <v>4</v>
      </c>
      <c r="C12" s="111" t="s">
        <v>5</v>
      </c>
      <c r="D12" s="124" t="s">
        <v>6</v>
      </c>
      <c r="E12" s="85"/>
      <c r="F12" s="85"/>
      <c r="G12" s="85"/>
    </row>
    <row r="13" spans="1:8" ht="12" thickTop="1" x14ac:dyDescent="0.2">
      <c r="A13" s="85" t="s">
        <v>7</v>
      </c>
      <c r="B13" s="85"/>
      <c r="C13" s="85"/>
      <c r="D13" s="85"/>
      <c r="E13" s="85"/>
      <c r="F13" s="85"/>
      <c r="G13" s="85"/>
    </row>
    <row r="14" spans="1:8" x14ac:dyDescent="0.2">
      <c r="A14" s="86" t="s">
        <v>106</v>
      </c>
      <c r="B14" s="87" t="s">
        <v>109</v>
      </c>
      <c r="C14" s="88" t="s">
        <v>8</v>
      </c>
      <c r="D14" s="90" t="s">
        <v>177</v>
      </c>
      <c r="E14" s="85"/>
      <c r="F14" s="85"/>
      <c r="G14" s="85"/>
    </row>
    <row r="15" spans="1:8" x14ac:dyDescent="0.2">
      <c r="A15" s="91"/>
      <c r="B15" s="85"/>
      <c r="C15" s="92"/>
      <c r="D15" s="89" t="s">
        <v>179</v>
      </c>
      <c r="E15" s="85"/>
      <c r="F15" s="85"/>
      <c r="G15" s="85"/>
    </row>
    <row r="16" spans="1:8" x14ac:dyDescent="0.2">
      <c r="A16" s="91"/>
      <c r="B16" s="85"/>
      <c r="C16" s="92"/>
      <c r="D16" s="94" t="s">
        <v>181</v>
      </c>
      <c r="E16" s="85"/>
      <c r="F16" s="85"/>
      <c r="G16" s="85"/>
    </row>
    <row r="17" spans="1:7" x14ac:dyDescent="0.2">
      <c r="A17" s="91"/>
      <c r="B17" s="85"/>
      <c r="C17" s="92"/>
      <c r="D17" s="95"/>
      <c r="E17" s="85"/>
      <c r="F17" s="85"/>
      <c r="G17" s="85"/>
    </row>
    <row r="18" spans="1:7" x14ac:dyDescent="0.2">
      <c r="A18" s="85" t="s">
        <v>112</v>
      </c>
      <c r="B18" s="85"/>
      <c r="C18" s="85"/>
      <c r="D18" s="85"/>
      <c r="E18" s="85"/>
      <c r="F18" s="96"/>
      <c r="G18" s="96"/>
    </row>
    <row r="19" spans="1:7" x14ac:dyDescent="0.2">
      <c r="A19" s="97"/>
      <c r="B19" s="98"/>
      <c r="C19" s="99"/>
      <c r="D19" s="120"/>
      <c r="E19" s="85"/>
      <c r="F19" s="85"/>
      <c r="G19" s="85"/>
    </row>
    <row r="20" spans="1:7" x14ac:dyDescent="0.2">
      <c r="A20" s="102"/>
      <c r="B20" s="85"/>
      <c r="C20" s="103" t="s">
        <v>113</v>
      </c>
      <c r="D20" s="104" t="s">
        <v>183</v>
      </c>
      <c r="E20" s="85"/>
      <c r="F20" s="85"/>
      <c r="G20" s="85"/>
    </row>
    <row r="21" spans="1:7" x14ac:dyDescent="0.2">
      <c r="A21" s="106" t="str">
        <f>cargo&amp;": "&amp;responsable</f>
        <v>DIRECTOR GENERAL: JORGE L. DÁVALOS MICELI</v>
      </c>
      <c r="B21" s="107"/>
      <c r="C21" s="108" t="s">
        <v>114</v>
      </c>
      <c r="D21" s="109" t="s">
        <v>185</v>
      </c>
      <c r="E21" s="85"/>
      <c r="F21" s="85"/>
      <c r="G21" s="85"/>
    </row>
    <row r="22" spans="1:7" x14ac:dyDescent="0.2">
      <c r="A22" s="85"/>
      <c r="B22" s="85"/>
      <c r="C22" s="85"/>
      <c r="D22" s="85"/>
      <c r="E22" s="85"/>
      <c r="F22" s="85"/>
      <c r="G22" s="85" t="s">
        <v>9</v>
      </c>
    </row>
  </sheetData>
  <mergeCells count="3">
    <mergeCell ref="B6:E9"/>
    <mergeCell ref="A2:E2"/>
    <mergeCell ref="B3:E4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1"/>
  <sheetViews>
    <sheetView showGridLines="0" showZeros="0" zoomScaleNormal="100" workbookViewId="0">
      <selection activeCell="B6" sqref="B6:E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4" width="18" style="1" customWidth="1"/>
    <col min="5" max="5" width="12.19921875" style="1" bestFit="1" customWidth="1"/>
    <col min="6" max="6" width="13.3984375" style="1" bestFit="1" customWidth="1"/>
    <col min="7" max="7" width="13.796875" style="1" bestFit="1" customWidth="1"/>
    <col min="8" max="16384" width="11.19921875" style="1"/>
  </cols>
  <sheetData>
    <row r="1" spans="1:8" ht="12" thickBot="1" x14ac:dyDescent="0.25">
      <c r="A1" s="1" t="s">
        <v>0</v>
      </c>
    </row>
    <row r="2" spans="1:8" ht="12.7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71"/>
      <c r="G2" s="72"/>
    </row>
    <row r="3" spans="1:8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3"/>
      <c r="G3" s="4"/>
    </row>
    <row r="4" spans="1:8" x14ac:dyDescent="0.2">
      <c r="A4" s="69"/>
      <c r="B4" s="126"/>
      <c r="C4" s="126"/>
      <c r="D4" s="126"/>
      <c r="E4" s="126"/>
      <c r="F4" s="3"/>
      <c r="G4" s="4"/>
    </row>
    <row r="5" spans="1:8" x14ac:dyDescent="0.2">
      <c r="A5" s="69" t="s">
        <v>259</v>
      </c>
      <c r="B5" s="35" t="str">
        <f>numerodeconcurso</f>
        <v>2009/0257-0001</v>
      </c>
      <c r="D5" s="36" t="s">
        <v>1</v>
      </c>
      <c r="E5" s="56">
        <f>fechadeconcurso</f>
        <v>40017</v>
      </c>
      <c r="G5" s="4"/>
    </row>
    <row r="6" spans="1:8" x14ac:dyDescent="0.2">
      <c r="A6" s="69" t="s">
        <v>116</v>
      </c>
      <c r="B6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6"/>
      <c r="D6" s="126"/>
      <c r="E6" s="126"/>
      <c r="F6" s="36" t="s">
        <v>130</v>
      </c>
      <c r="G6" s="3" t="str">
        <f>plazocalculado&amp;" días"</f>
        <v>153 días</v>
      </c>
      <c r="H6" s="2"/>
    </row>
    <row r="7" spans="1:8" x14ac:dyDescent="0.2">
      <c r="A7" s="70"/>
      <c r="B7" s="126"/>
      <c r="C7" s="126"/>
      <c r="D7" s="126"/>
      <c r="E7" s="126"/>
      <c r="F7" s="36" t="s">
        <v>118</v>
      </c>
      <c r="G7" s="78">
        <f>fechainicio</f>
        <v>40026</v>
      </c>
      <c r="H7" s="2"/>
    </row>
    <row r="8" spans="1:8" x14ac:dyDescent="0.2">
      <c r="A8" s="70"/>
      <c r="B8" s="126"/>
      <c r="C8" s="126"/>
      <c r="D8" s="126"/>
      <c r="E8" s="126"/>
      <c r="F8" s="36"/>
      <c r="G8" s="78"/>
      <c r="H8" s="2"/>
    </row>
    <row r="9" spans="1:8" x14ac:dyDescent="0.2">
      <c r="A9" s="70"/>
      <c r="B9" s="126"/>
      <c r="C9" s="126"/>
      <c r="D9" s="126"/>
      <c r="E9" s="126"/>
      <c r="F9" s="36" t="s">
        <v>119</v>
      </c>
      <c r="G9" s="78">
        <f>fechaterminacion</f>
        <v>40178</v>
      </c>
      <c r="H9" s="2"/>
    </row>
    <row r="10" spans="1:8" ht="12" thickBot="1" x14ac:dyDescent="0.25">
      <c r="A10" s="69" t="s">
        <v>117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G10" s="4"/>
    </row>
    <row r="11" spans="1:8" ht="12.75" thickTop="1" thickBot="1" x14ac:dyDescent="0.25">
      <c r="A11" s="76" t="s">
        <v>2</v>
      </c>
      <c r="C11" s="77"/>
      <c r="D11" s="77"/>
      <c r="E11" s="80"/>
      <c r="F11" s="80"/>
      <c r="G11" s="80"/>
    </row>
    <row r="12" spans="1:8" ht="12.75" thickTop="1" thickBot="1" x14ac:dyDescent="0.25">
      <c r="A12" s="110" t="s">
        <v>3</v>
      </c>
      <c r="B12" s="111" t="s">
        <v>4</v>
      </c>
      <c r="C12" s="111" t="s">
        <v>5</v>
      </c>
      <c r="D12" s="124" t="s">
        <v>6</v>
      </c>
      <c r="E12" s="85"/>
      <c r="F12" s="85"/>
      <c r="G12" s="85"/>
    </row>
    <row r="13" spans="1:8" ht="12" thickTop="1" x14ac:dyDescent="0.2">
      <c r="A13" s="85" t="s">
        <v>7</v>
      </c>
      <c r="B13" s="85"/>
      <c r="C13" s="85"/>
      <c r="D13" s="85"/>
      <c r="E13" s="85"/>
      <c r="F13" s="85"/>
      <c r="G13" s="85"/>
    </row>
    <row r="14" spans="1:8" x14ac:dyDescent="0.2">
      <c r="A14" s="86" t="s">
        <v>106</v>
      </c>
      <c r="B14" s="87" t="s">
        <v>109</v>
      </c>
      <c r="C14" s="88" t="s">
        <v>8</v>
      </c>
      <c r="D14" s="90" t="s">
        <v>177</v>
      </c>
      <c r="E14" s="85"/>
      <c r="F14" s="85"/>
      <c r="G14" s="85"/>
    </row>
    <row r="15" spans="1:8" x14ac:dyDescent="0.2">
      <c r="A15" s="91"/>
      <c r="B15" s="85"/>
      <c r="C15" s="92"/>
      <c r="D15" s="89" t="s">
        <v>179</v>
      </c>
      <c r="E15" s="85"/>
      <c r="F15" s="85"/>
      <c r="G15" s="85"/>
    </row>
    <row r="16" spans="1:8" x14ac:dyDescent="0.2">
      <c r="A16" s="91"/>
      <c r="B16" s="85"/>
      <c r="C16" s="92"/>
      <c r="D16" s="95"/>
      <c r="E16" s="85"/>
      <c r="F16" s="85"/>
      <c r="G16" s="85"/>
    </row>
    <row r="17" spans="1:7" x14ac:dyDescent="0.2">
      <c r="A17" s="85" t="s">
        <v>112</v>
      </c>
      <c r="B17" s="85"/>
      <c r="C17" s="85"/>
      <c r="D17" s="85"/>
      <c r="E17" s="85"/>
      <c r="F17" s="96"/>
      <c r="G17" s="96"/>
    </row>
    <row r="18" spans="1:7" x14ac:dyDescent="0.2">
      <c r="A18" s="97"/>
      <c r="B18" s="98"/>
      <c r="C18" s="99"/>
      <c r="D18" s="120"/>
      <c r="E18" s="85"/>
      <c r="F18" s="85"/>
      <c r="G18" s="85"/>
    </row>
    <row r="19" spans="1:7" x14ac:dyDescent="0.2">
      <c r="A19" s="102" t="str">
        <f>cargo&amp;": "&amp;responsable</f>
        <v>DIRECTOR GENERAL: JORGE L. DÁVALOS MICELI</v>
      </c>
      <c r="B19" s="85"/>
      <c r="C19" s="103"/>
      <c r="D19" s="104"/>
      <c r="E19" s="85"/>
      <c r="F19" s="85"/>
      <c r="G19" s="85"/>
    </row>
    <row r="20" spans="1:7" x14ac:dyDescent="0.2">
      <c r="A20" s="122"/>
      <c r="B20" s="107"/>
      <c r="C20" s="108"/>
      <c r="D20" s="109"/>
      <c r="E20" s="85"/>
      <c r="F20" s="85"/>
      <c r="G20" s="85"/>
    </row>
    <row r="21" spans="1:7" x14ac:dyDescent="0.2">
      <c r="A21" s="85"/>
      <c r="B21" s="85"/>
      <c r="C21" s="85"/>
      <c r="D21" s="85"/>
      <c r="E21" s="85"/>
      <c r="F21" s="85"/>
      <c r="G21" s="112" t="s">
        <v>9</v>
      </c>
    </row>
  </sheetData>
  <mergeCells count="3">
    <mergeCell ref="B6:E9"/>
    <mergeCell ref="A2:E2"/>
    <mergeCell ref="B3:E4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showGridLines="0" showZeros="0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796875" style="1" bestFit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71"/>
      <c r="H2" s="72"/>
    </row>
    <row r="3" spans="1:9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4"/>
    </row>
    <row r="4" spans="1:9" x14ac:dyDescent="0.2">
      <c r="A4" s="69"/>
      <c r="B4" s="126"/>
      <c r="C4" s="126"/>
      <c r="D4" s="126"/>
      <c r="E4" s="126"/>
      <c r="F4" s="126"/>
      <c r="G4" s="3"/>
      <c r="H4" s="4"/>
    </row>
    <row r="5" spans="1:9" x14ac:dyDescent="0.2">
      <c r="A5" s="69" t="s">
        <v>259</v>
      </c>
      <c r="B5" s="35" t="str">
        <f>numerodeconcurso</f>
        <v>2009/0257-0001</v>
      </c>
      <c r="C5" s="3"/>
      <c r="E5" s="36" t="s">
        <v>1</v>
      </c>
      <c r="F5" s="56">
        <f>fechadeconcurso</f>
        <v>40017</v>
      </c>
      <c r="H5" s="4"/>
    </row>
    <row r="6" spans="1:9" x14ac:dyDescent="0.2">
      <c r="A6" s="69" t="s">
        <v>116</v>
      </c>
      <c r="B6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9"/>
      <c r="D6" s="129"/>
      <c r="E6" s="129"/>
      <c r="F6" s="129"/>
      <c r="G6" s="36" t="s">
        <v>130</v>
      </c>
      <c r="H6" s="3" t="str">
        <f>plazocalculado&amp;" días"</f>
        <v>153 días</v>
      </c>
      <c r="I6" s="2"/>
    </row>
    <row r="7" spans="1:9" x14ac:dyDescent="0.2">
      <c r="A7" s="69"/>
      <c r="B7" s="129"/>
      <c r="C7" s="129"/>
      <c r="D7" s="129"/>
      <c r="E7" s="129"/>
      <c r="F7" s="129"/>
      <c r="G7" s="36" t="s">
        <v>118</v>
      </c>
      <c r="H7" s="78">
        <f>fechainicio</f>
        <v>40026</v>
      </c>
      <c r="I7" s="2"/>
    </row>
    <row r="8" spans="1:9" x14ac:dyDescent="0.2">
      <c r="A8" s="69"/>
      <c r="B8" s="129"/>
      <c r="C8" s="129"/>
      <c r="D8" s="129"/>
      <c r="E8" s="129"/>
      <c r="F8" s="129"/>
      <c r="G8" s="36"/>
      <c r="H8" s="78"/>
      <c r="I8" s="2"/>
    </row>
    <row r="9" spans="1:9" x14ac:dyDescent="0.2">
      <c r="A9" s="70"/>
      <c r="B9" s="129"/>
      <c r="C9" s="129"/>
      <c r="D9" s="129"/>
      <c r="E9" s="129"/>
      <c r="F9" s="129"/>
      <c r="G9" s="36" t="s">
        <v>119</v>
      </c>
      <c r="H9" s="78">
        <f>fechaterminacion</f>
        <v>40178</v>
      </c>
      <c r="I9" s="2"/>
    </row>
    <row r="10" spans="1:9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F10" s="3"/>
      <c r="G10" s="3"/>
      <c r="H10" s="6"/>
    </row>
    <row r="11" spans="1:9" ht="12.75" thickTop="1" thickBot="1" x14ac:dyDescent="0.25">
      <c r="A11" s="76" t="s">
        <v>20</v>
      </c>
      <c r="B11" s="77"/>
      <c r="C11" s="77"/>
      <c r="D11" s="77"/>
      <c r="E11" s="77"/>
      <c r="F11" s="80"/>
      <c r="G11" s="80"/>
    </row>
    <row r="12" spans="1:9" ht="12.75" thickTop="1" thickBot="1" x14ac:dyDescent="0.25">
      <c r="A12" s="82" t="s">
        <v>3</v>
      </c>
      <c r="B12" s="83" t="s">
        <v>21</v>
      </c>
      <c r="C12" s="83" t="s">
        <v>5</v>
      </c>
      <c r="D12" s="83" t="s">
        <v>22</v>
      </c>
      <c r="E12" s="84" t="s">
        <v>6</v>
      </c>
      <c r="F12" s="85"/>
      <c r="G12" s="85"/>
      <c r="H12" s="85"/>
    </row>
    <row r="13" spans="1:9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</row>
    <row r="14" spans="1:9" x14ac:dyDescent="0.2">
      <c r="A14" s="86" t="s">
        <v>106</v>
      </c>
      <c r="B14" s="87" t="s">
        <v>109</v>
      </c>
      <c r="C14" s="88" t="s">
        <v>8</v>
      </c>
      <c r="D14" s="117" t="s">
        <v>17</v>
      </c>
      <c r="E14" s="90" t="s">
        <v>177</v>
      </c>
      <c r="F14" s="85"/>
      <c r="G14" s="85"/>
      <c r="H14" s="85"/>
    </row>
    <row r="15" spans="1:9" x14ac:dyDescent="0.2">
      <c r="A15" s="91"/>
      <c r="B15" s="85"/>
      <c r="C15" s="92"/>
      <c r="D15" s="93"/>
      <c r="E15" s="89" t="s">
        <v>179</v>
      </c>
      <c r="F15" s="85"/>
      <c r="G15" s="85"/>
      <c r="H15" s="85"/>
    </row>
    <row r="16" spans="1:9" x14ac:dyDescent="0.2">
      <c r="A16" s="91"/>
      <c r="B16" s="85"/>
      <c r="C16" s="92"/>
      <c r="D16" s="93"/>
      <c r="E16" s="94" t="s">
        <v>181</v>
      </c>
      <c r="F16" s="85"/>
      <c r="G16" s="85"/>
      <c r="H16" s="85"/>
    </row>
    <row r="17" spans="1:8" x14ac:dyDescent="0.2">
      <c r="A17" s="91"/>
      <c r="B17" s="85"/>
      <c r="C17" s="92"/>
      <c r="D17" s="93"/>
      <c r="E17" s="95"/>
      <c r="F17" s="85"/>
      <c r="G17" s="85"/>
      <c r="H17" s="85"/>
    </row>
    <row r="18" spans="1:8" x14ac:dyDescent="0.2">
      <c r="A18" s="85" t="s">
        <v>112</v>
      </c>
      <c r="B18" s="85"/>
      <c r="C18" s="85"/>
      <c r="D18" s="85"/>
      <c r="E18" s="85"/>
      <c r="F18" s="96"/>
      <c r="G18" s="96"/>
      <c r="H18" s="85"/>
    </row>
    <row r="19" spans="1:8" x14ac:dyDescent="0.2">
      <c r="A19" s="97"/>
      <c r="B19" s="98"/>
      <c r="C19" s="119"/>
      <c r="D19" s="99"/>
      <c r="E19" s="120"/>
      <c r="F19" s="85"/>
      <c r="G19" s="85"/>
      <c r="H19" s="85"/>
    </row>
    <row r="20" spans="1:8" x14ac:dyDescent="0.2">
      <c r="A20" s="102" t="str">
        <f>cargo&amp;": "&amp;responsable</f>
        <v>DIRECTOR GENERAL: JORGE L. DÁVALOS MICELI</v>
      </c>
      <c r="B20" s="85"/>
      <c r="C20" s="121"/>
      <c r="D20" s="103" t="s">
        <v>113</v>
      </c>
      <c r="E20" s="104" t="s">
        <v>183</v>
      </c>
      <c r="F20" s="85"/>
      <c r="G20" s="85"/>
      <c r="H20" s="85"/>
    </row>
    <row r="21" spans="1:8" x14ac:dyDescent="0.2">
      <c r="A21" s="122"/>
      <c r="B21" s="107"/>
      <c r="C21" s="123"/>
      <c r="D21" s="108" t="s">
        <v>114</v>
      </c>
      <c r="E21" s="109" t="s">
        <v>185</v>
      </c>
      <c r="F21" s="85"/>
      <c r="G21" s="85"/>
      <c r="H21" s="85"/>
    </row>
    <row r="22" spans="1:8" x14ac:dyDescent="0.2">
      <c r="A22" s="85"/>
      <c r="B22" s="85"/>
      <c r="C22" s="85"/>
      <c r="D22" s="85"/>
      <c r="E22" s="85"/>
      <c r="F22" s="85"/>
      <c r="G22" s="85"/>
      <c r="H22" s="85" t="s">
        <v>9</v>
      </c>
    </row>
  </sheetData>
  <mergeCells count="3">
    <mergeCell ref="B6:F9"/>
    <mergeCell ref="A2:F2"/>
    <mergeCell ref="B3:F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1"/>
  <sheetViews>
    <sheetView showGridLines="0" showZeros="0" topLeftCell="A7" zoomScaleNormal="100" workbookViewId="0">
      <selection activeCell="B6" sqref="B6:F9"/>
    </sheetView>
  </sheetViews>
  <sheetFormatPr baseColWidth="10" defaultRowHeight="11.25" x14ac:dyDescent="0.2"/>
  <cols>
    <col min="1" max="1" width="16" style="1" customWidth="1"/>
    <col min="2" max="2" width="41" style="1" customWidth="1"/>
    <col min="3" max="3" width="10" style="1" customWidth="1"/>
    <col min="4" max="5" width="18" style="1" customWidth="1"/>
    <col min="6" max="6" width="12.19921875" style="1" bestFit="1" customWidth="1"/>
    <col min="7" max="7" width="13.3984375" style="1" bestFit="1" customWidth="1"/>
    <col min="8" max="8" width="13.796875" style="1" bestFit="1" customWidth="1"/>
    <col min="9" max="16384" width="11.19921875" style="1"/>
  </cols>
  <sheetData>
    <row r="1" spans="1:9" ht="12" thickBot="1" x14ac:dyDescent="0.25">
      <c r="A1" s="1" t="s">
        <v>0</v>
      </c>
    </row>
    <row r="2" spans="1:9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71"/>
      <c r="H2" s="72"/>
    </row>
    <row r="3" spans="1:9" x14ac:dyDescent="0.2">
      <c r="A3" s="69" t="s">
        <v>115</v>
      </c>
      <c r="B3" s="126" t="str">
        <f>nombrecliente</f>
        <v>Sistema de Comunicaciones y Transportes, Sistema de Transporte Colectivo Metro, Administración General de Recursos, Línea 12 (Línea Dorada)</v>
      </c>
      <c r="C3" s="126"/>
      <c r="D3" s="126"/>
      <c r="E3" s="126"/>
      <c r="F3" s="126"/>
      <c r="G3" s="3"/>
      <c r="H3" s="4"/>
    </row>
    <row r="4" spans="1:9" x14ac:dyDescent="0.2">
      <c r="A4" s="69"/>
      <c r="B4" s="126"/>
      <c r="C4" s="126"/>
      <c r="D4" s="126"/>
      <c r="E4" s="126"/>
      <c r="F4" s="126"/>
      <c r="G4" s="3"/>
      <c r="H4" s="4"/>
    </row>
    <row r="5" spans="1:9" x14ac:dyDescent="0.2">
      <c r="A5" s="69" t="s">
        <v>259</v>
      </c>
      <c r="B5" s="35" t="str">
        <f>numerodeconcurso</f>
        <v>2009/0257-0001</v>
      </c>
      <c r="C5" s="3"/>
      <c r="E5" s="36" t="s">
        <v>1</v>
      </c>
      <c r="F5" s="56">
        <f>fechadeconcurso</f>
        <v>40017</v>
      </c>
      <c r="H5" s="4"/>
    </row>
    <row r="6" spans="1:9" x14ac:dyDescent="0.2">
      <c r="A6" s="69" t="s">
        <v>116</v>
      </c>
      <c r="B6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6"/>
      <c r="D6" s="126"/>
      <c r="E6" s="126"/>
      <c r="F6" s="126"/>
      <c r="G6" s="36" t="s">
        <v>130</v>
      </c>
      <c r="H6" s="3" t="str">
        <f>plazocalculado&amp;" días"</f>
        <v>153 días</v>
      </c>
      <c r="I6" s="2"/>
    </row>
    <row r="7" spans="1:9" x14ac:dyDescent="0.2">
      <c r="A7" s="69"/>
      <c r="B7" s="126"/>
      <c r="C7" s="126"/>
      <c r="D7" s="126"/>
      <c r="E7" s="126"/>
      <c r="F7" s="126"/>
      <c r="G7" s="36" t="s">
        <v>118</v>
      </c>
      <c r="H7" s="78">
        <f>fechainicio</f>
        <v>40026</v>
      </c>
      <c r="I7" s="2"/>
    </row>
    <row r="8" spans="1:9" x14ac:dyDescent="0.2">
      <c r="A8" s="69"/>
      <c r="B8" s="126"/>
      <c r="C8" s="126"/>
      <c r="D8" s="126"/>
      <c r="E8" s="126"/>
      <c r="F8" s="126"/>
      <c r="G8" s="36"/>
      <c r="H8" s="78"/>
      <c r="I8" s="2"/>
    </row>
    <row r="9" spans="1:9" x14ac:dyDescent="0.2">
      <c r="A9" s="70"/>
      <c r="B9" s="126"/>
      <c r="C9" s="126"/>
      <c r="D9" s="126"/>
      <c r="E9" s="126"/>
      <c r="F9" s="126"/>
      <c r="G9" s="36" t="s">
        <v>119</v>
      </c>
      <c r="H9" s="78">
        <f>fechaterminacion</f>
        <v>40178</v>
      </c>
      <c r="I9" s="2"/>
    </row>
    <row r="10" spans="1:9" ht="12" thickBot="1" x14ac:dyDescent="0.25">
      <c r="A10" s="69" t="s">
        <v>117</v>
      </c>
      <c r="B10" s="3" t="str">
        <f>direcciondelaobra&amp;", "&amp;coloniadelaobra&amp;", "&amp;ciudaddelaobra&amp;", "&amp;estadodelaobra</f>
        <v>Tramo de Barranca del Muerto a Tlahuac., Colonia de la obra., México, Distrito Federal</v>
      </c>
      <c r="C10" s="3"/>
      <c r="F10" s="3"/>
      <c r="G10" s="5"/>
      <c r="H10" s="6"/>
    </row>
    <row r="11" spans="1:9" ht="12.75" thickTop="1" thickBot="1" x14ac:dyDescent="0.25">
      <c r="A11" s="76" t="s">
        <v>20</v>
      </c>
      <c r="B11" s="77"/>
      <c r="C11" s="77"/>
      <c r="D11" s="77"/>
      <c r="E11" s="77"/>
      <c r="F11" s="80"/>
    </row>
    <row r="12" spans="1:9" ht="12.75" thickTop="1" thickBot="1" x14ac:dyDescent="0.25">
      <c r="A12" s="82" t="s">
        <v>3</v>
      </c>
      <c r="B12" s="83" t="s">
        <v>21</v>
      </c>
      <c r="C12" s="83" t="s">
        <v>5</v>
      </c>
      <c r="D12" s="83" t="s">
        <v>22</v>
      </c>
      <c r="E12" s="84" t="s">
        <v>6</v>
      </c>
      <c r="F12" s="85"/>
      <c r="G12" s="85"/>
      <c r="H12" s="85"/>
    </row>
    <row r="13" spans="1:9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</row>
    <row r="14" spans="1:9" x14ac:dyDescent="0.2">
      <c r="A14" s="86" t="s">
        <v>106</v>
      </c>
      <c r="B14" s="87" t="s">
        <v>109</v>
      </c>
      <c r="C14" s="88" t="s">
        <v>8</v>
      </c>
      <c r="D14" s="117" t="s">
        <v>17</v>
      </c>
      <c r="E14" s="90" t="s">
        <v>177</v>
      </c>
      <c r="F14" s="85"/>
      <c r="G14" s="85"/>
      <c r="H14" s="85"/>
    </row>
    <row r="15" spans="1:9" x14ac:dyDescent="0.2">
      <c r="A15" s="91"/>
      <c r="B15" s="85"/>
      <c r="C15" s="92"/>
      <c r="D15" s="93"/>
      <c r="E15" s="89" t="s">
        <v>179</v>
      </c>
      <c r="F15" s="85"/>
      <c r="G15" s="85"/>
      <c r="H15" s="85"/>
    </row>
    <row r="16" spans="1:9" x14ac:dyDescent="0.2">
      <c r="A16" s="91"/>
      <c r="B16" s="85"/>
      <c r="C16" s="92"/>
      <c r="D16" s="93"/>
      <c r="E16" s="95"/>
      <c r="F16" s="85"/>
      <c r="G16" s="85"/>
      <c r="H16" s="85"/>
    </row>
    <row r="17" spans="1:8" x14ac:dyDescent="0.2">
      <c r="A17" s="85" t="s">
        <v>112</v>
      </c>
      <c r="B17" s="85"/>
      <c r="C17" s="85"/>
      <c r="D17" s="85"/>
      <c r="E17" s="85"/>
      <c r="F17" s="96"/>
      <c r="G17" s="96"/>
      <c r="H17" s="85"/>
    </row>
    <row r="18" spans="1:8" x14ac:dyDescent="0.2">
      <c r="A18" s="134"/>
      <c r="B18" s="98"/>
      <c r="C18" s="119"/>
      <c r="D18" s="99"/>
      <c r="E18" s="120"/>
      <c r="F18" s="85"/>
      <c r="G18" s="85"/>
      <c r="H18" s="85"/>
    </row>
    <row r="19" spans="1:8" x14ac:dyDescent="0.2">
      <c r="A19" s="135"/>
      <c r="B19" s="102" t="str">
        <f>cargo&amp;": "&amp;responsable</f>
        <v>DIRECTOR GENERAL: JORGE L. DÁVALOS MICELI</v>
      </c>
      <c r="C19" s="121"/>
      <c r="D19" s="103"/>
      <c r="E19" s="104"/>
      <c r="F19" s="85"/>
      <c r="G19" s="85"/>
      <c r="H19" s="85"/>
    </row>
    <row r="20" spans="1:8" x14ac:dyDescent="0.2">
      <c r="A20" s="136"/>
      <c r="B20" s="107"/>
      <c r="C20" s="123"/>
      <c r="D20" s="108"/>
      <c r="E20" s="109"/>
      <c r="F20" s="85"/>
      <c r="G20" s="85"/>
      <c r="H20" s="85"/>
    </row>
    <row r="21" spans="1:8" x14ac:dyDescent="0.2">
      <c r="A21" s="85"/>
      <c r="B21" s="85"/>
      <c r="C21" s="85"/>
      <c r="D21" s="85"/>
      <c r="E21" s="85"/>
      <c r="F21" s="85"/>
      <c r="G21" s="85"/>
      <c r="H21" s="112" t="s">
        <v>9</v>
      </c>
    </row>
  </sheetData>
  <mergeCells count="3">
    <mergeCell ref="B6:F9"/>
    <mergeCell ref="A2:F2"/>
    <mergeCell ref="B3:F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2"/>
  <sheetViews>
    <sheetView showGridLines="0" showZeros="0" tabSelected="1" topLeftCell="A7" zoomScaleNormal="100" workbookViewId="0">
      <selection activeCell="B6" sqref="B6:G9"/>
    </sheetView>
  </sheetViews>
  <sheetFormatPr baseColWidth="10" defaultRowHeight="11.25" x14ac:dyDescent="0.2"/>
  <cols>
    <col min="1" max="1" width="16" style="1" customWidth="1"/>
    <col min="2" max="2" width="10" style="1" customWidth="1"/>
    <col min="3" max="3" width="41" style="1" customWidth="1"/>
    <col min="4" max="4" width="10" style="1" customWidth="1"/>
    <col min="5" max="6" width="18" style="1" customWidth="1"/>
    <col min="7" max="7" width="12.19921875" style="1" bestFit="1" customWidth="1"/>
    <col min="8" max="8" width="13.3984375" style="1" bestFit="1" customWidth="1"/>
    <col min="9" max="9" width="12.796875" style="1" customWidth="1"/>
    <col min="10" max="16384" width="11.19921875" style="1"/>
  </cols>
  <sheetData>
    <row r="1" spans="1:10" ht="12" thickBot="1" x14ac:dyDescent="0.25">
      <c r="A1" s="1" t="s">
        <v>0</v>
      </c>
    </row>
    <row r="2" spans="1:10" ht="12.7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71"/>
      <c r="I2" s="72"/>
    </row>
    <row r="3" spans="1:10" x14ac:dyDescent="0.2">
      <c r="A3" s="69" t="s">
        <v>115</v>
      </c>
      <c r="B3" s="129" t="str">
        <f>nombrecliente</f>
        <v>Sistema de Comunicaciones y Transportes, Sistema de Transporte Colectivo Metro, Administración General de Recursos, Línea 12 (Línea Dorada)</v>
      </c>
      <c r="C3" s="129"/>
      <c r="D3" s="129"/>
      <c r="E3" s="129"/>
      <c r="F3" s="129"/>
      <c r="G3" s="129"/>
      <c r="H3" s="3"/>
      <c r="I3" s="4"/>
    </row>
    <row r="4" spans="1:10" x14ac:dyDescent="0.2">
      <c r="A4" s="69"/>
      <c r="B4" s="129"/>
      <c r="C4" s="129"/>
      <c r="D4" s="129"/>
      <c r="E4" s="129"/>
      <c r="F4" s="129"/>
      <c r="G4" s="129"/>
      <c r="H4" s="3"/>
      <c r="I4" s="4"/>
    </row>
    <row r="5" spans="1:10" x14ac:dyDescent="0.2">
      <c r="A5" s="69" t="s">
        <v>259</v>
      </c>
      <c r="B5" s="132" t="str">
        <f>numerodeconcurso</f>
        <v>2009/0257-0001</v>
      </c>
      <c r="C5" s="132"/>
      <c r="D5" s="3"/>
      <c r="F5" s="36" t="s">
        <v>1</v>
      </c>
      <c r="G5" s="56">
        <f>fechadeconcurso</f>
        <v>40017</v>
      </c>
      <c r="I5" s="4"/>
    </row>
    <row r="6" spans="1:10" x14ac:dyDescent="0.2">
      <c r="A6" s="69" t="s">
        <v>116</v>
      </c>
      <c r="B6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29"/>
      <c r="D6" s="129"/>
      <c r="E6" s="129"/>
      <c r="F6" s="129"/>
      <c r="G6" s="129"/>
      <c r="H6" s="36" t="s">
        <v>130</v>
      </c>
      <c r="I6" s="3" t="str">
        <f>plazocalculado&amp;" días"</f>
        <v>153 días</v>
      </c>
      <c r="J6" s="2"/>
    </row>
    <row r="7" spans="1:10" x14ac:dyDescent="0.2">
      <c r="A7" s="69"/>
      <c r="B7" s="129"/>
      <c r="C7" s="129"/>
      <c r="D7" s="129"/>
      <c r="E7" s="129"/>
      <c r="F7" s="129"/>
      <c r="G7" s="129"/>
      <c r="H7" s="36" t="s">
        <v>118</v>
      </c>
      <c r="I7" s="78">
        <f>fechainicio</f>
        <v>40026</v>
      </c>
      <c r="J7" s="2"/>
    </row>
    <row r="8" spans="1:10" x14ac:dyDescent="0.2">
      <c r="A8" s="69"/>
      <c r="B8" s="129"/>
      <c r="C8" s="129"/>
      <c r="D8" s="129"/>
      <c r="E8" s="129"/>
      <c r="F8" s="129"/>
      <c r="G8" s="129"/>
      <c r="H8" s="36"/>
      <c r="I8" s="78"/>
      <c r="J8" s="2"/>
    </row>
    <row r="9" spans="1:10" x14ac:dyDescent="0.2">
      <c r="A9" s="70"/>
      <c r="B9" s="129"/>
      <c r="C9" s="129"/>
      <c r="D9" s="129"/>
      <c r="E9" s="129"/>
      <c r="F9" s="129"/>
      <c r="G9" s="129"/>
      <c r="H9" s="36" t="s">
        <v>119</v>
      </c>
      <c r="I9" s="78">
        <f>fechaterminacion</f>
        <v>40178</v>
      </c>
      <c r="J9" s="2"/>
    </row>
    <row r="10" spans="1:10" ht="12" thickBot="1" x14ac:dyDescent="0.25">
      <c r="A10" s="118" t="s">
        <v>117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D10" s="5"/>
      <c r="F10" s="5"/>
      <c r="G10" s="3"/>
      <c r="H10" s="5"/>
      <c r="I10" s="6"/>
    </row>
    <row r="11" spans="1:10" ht="14.25" thickTop="1" thickBot="1" x14ac:dyDescent="0.25">
      <c r="A11" s="75" t="s">
        <v>20</v>
      </c>
      <c r="B11" s="7"/>
      <c r="C11" s="77"/>
      <c r="E11" s="77"/>
      <c r="G11" s="80"/>
    </row>
    <row r="12" spans="1:10" ht="12.75" thickTop="1" thickBot="1" x14ac:dyDescent="0.25">
      <c r="A12" s="82" t="s">
        <v>258</v>
      </c>
      <c r="B12" s="82" t="s">
        <v>3</v>
      </c>
      <c r="C12" s="83" t="s">
        <v>21</v>
      </c>
      <c r="D12" s="83" t="s">
        <v>5</v>
      </c>
      <c r="E12" s="83" t="s">
        <v>22</v>
      </c>
      <c r="F12" s="84" t="s">
        <v>6</v>
      </c>
      <c r="G12" s="85"/>
      <c r="H12" s="85"/>
      <c r="I12" s="85"/>
    </row>
    <row r="13" spans="1:10" ht="12" thickTop="1" x14ac:dyDescent="0.2">
      <c r="A13" s="85" t="s">
        <v>7</v>
      </c>
      <c r="B13" s="85"/>
      <c r="C13" s="85"/>
      <c r="D13" s="85"/>
      <c r="E13" s="85"/>
      <c r="F13" s="85"/>
      <c r="G13" s="85"/>
      <c r="H13" s="85"/>
      <c r="I13" s="85"/>
    </row>
    <row r="14" spans="1:10" x14ac:dyDescent="0.2">
      <c r="A14" s="85" t="s">
        <v>256</v>
      </c>
      <c r="B14" s="86" t="s">
        <v>106</v>
      </c>
      <c r="C14" s="87" t="s">
        <v>109</v>
      </c>
      <c r="D14" s="88" t="s">
        <v>8</v>
      </c>
      <c r="E14" s="117" t="s">
        <v>17</v>
      </c>
      <c r="F14" s="90" t="s">
        <v>177</v>
      </c>
      <c r="G14" s="85"/>
      <c r="H14" s="85"/>
      <c r="I14" s="85"/>
    </row>
    <row r="15" spans="1:10" x14ac:dyDescent="0.2">
      <c r="A15" s="91"/>
      <c r="B15" s="91"/>
      <c r="C15" s="85"/>
      <c r="D15" s="92"/>
      <c r="E15" s="93"/>
      <c r="F15" s="89" t="s">
        <v>179</v>
      </c>
      <c r="G15" s="85"/>
      <c r="H15" s="85"/>
      <c r="I15" s="85"/>
    </row>
    <row r="16" spans="1:10" x14ac:dyDescent="0.2">
      <c r="A16" s="91"/>
      <c r="B16" s="91"/>
      <c r="C16" s="85"/>
      <c r="D16" s="92"/>
      <c r="E16" s="93"/>
      <c r="F16" s="94" t="s">
        <v>181</v>
      </c>
      <c r="G16" s="85"/>
      <c r="H16" s="85"/>
      <c r="I16" s="85"/>
    </row>
    <row r="17" spans="1:9" x14ac:dyDescent="0.2">
      <c r="A17" s="91"/>
      <c r="B17" s="91"/>
      <c r="C17" s="85"/>
      <c r="D17" s="92"/>
      <c r="E17" s="93"/>
      <c r="F17" s="95"/>
      <c r="G17" s="85"/>
      <c r="H17" s="85"/>
      <c r="I17" s="85"/>
    </row>
    <row r="18" spans="1:9" x14ac:dyDescent="0.2">
      <c r="A18" s="85" t="s">
        <v>112</v>
      </c>
      <c r="B18" s="85"/>
      <c r="C18" s="85"/>
      <c r="D18" s="85"/>
      <c r="E18" s="85"/>
      <c r="F18" s="85"/>
      <c r="G18" s="96"/>
      <c r="H18" s="96"/>
      <c r="I18" s="85"/>
    </row>
    <row r="19" spans="1:9" x14ac:dyDescent="0.2">
      <c r="A19" s="134"/>
      <c r="B19" s="98"/>
      <c r="C19" s="98"/>
      <c r="D19" s="119"/>
      <c r="E19" s="99"/>
      <c r="F19" s="120"/>
      <c r="G19" s="85"/>
      <c r="H19" s="85"/>
      <c r="I19" s="85"/>
    </row>
    <row r="20" spans="1:9" x14ac:dyDescent="0.2">
      <c r="A20" s="137" t="str">
        <f>cargo&amp;": "&amp;responsable</f>
        <v>DIRECTOR GENERAL: JORGE L. DÁVALOS MICELI</v>
      </c>
      <c r="D20" s="121"/>
      <c r="E20" s="103" t="s">
        <v>113</v>
      </c>
      <c r="F20" s="104" t="s">
        <v>183</v>
      </c>
      <c r="G20" s="85"/>
      <c r="H20" s="85"/>
      <c r="I20" s="85"/>
    </row>
    <row r="21" spans="1:9" x14ac:dyDescent="0.2">
      <c r="A21" s="136"/>
      <c r="B21" s="107"/>
      <c r="C21" s="107"/>
      <c r="D21" s="123"/>
      <c r="E21" s="108" t="s">
        <v>114</v>
      </c>
      <c r="F21" s="109" t="s">
        <v>185</v>
      </c>
      <c r="G21" s="85"/>
      <c r="H21" s="85"/>
      <c r="I21" s="85"/>
    </row>
    <row r="22" spans="1:9" x14ac:dyDescent="0.2">
      <c r="A22" s="85"/>
      <c r="B22" s="85"/>
      <c r="C22" s="85"/>
      <c r="D22" s="85"/>
      <c r="E22" s="85"/>
      <c r="F22" s="85"/>
      <c r="G22" s="85"/>
      <c r="H22" s="85"/>
      <c r="I22" s="112" t="s">
        <v>9</v>
      </c>
    </row>
  </sheetData>
  <mergeCells count="4">
    <mergeCell ref="A2:G2"/>
    <mergeCell ref="B5:C5"/>
    <mergeCell ref="B3:G4"/>
    <mergeCell ref="B6:G9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%Rel.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2018-04-04T20:22:42Z</cp:lastPrinted>
  <dcterms:created xsi:type="dcterms:W3CDTF">2003-10-02T22:59:07Z</dcterms:created>
  <dcterms:modified xsi:type="dcterms:W3CDTF">2018-08-08T16:16:58Z</dcterms:modified>
</cp:coreProperties>
</file>